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040" windowHeight="9192" tabRatio="1000" activeTab="9"/>
  </bookViews>
  <sheets>
    <sheet name="Parameter" sheetId="1" r:id="rId1"/>
    <sheet name="Forderungen" sheetId="2" r:id="rId2"/>
    <sheet name="ARA" sheetId="3" r:id="rId3"/>
    <sheet name="angef. Arbeiten" sheetId="4" r:id="rId4"/>
    <sheet name="Warenlager" sheetId="5" r:id="rId5"/>
    <sheet name="Abschreibungen" sheetId="6" r:id="rId6"/>
    <sheet name="Kreditoren" sheetId="7" r:id="rId7"/>
    <sheet name="PRA" sheetId="8" r:id="rId8"/>
    <sheet name="Kontokorrent" sheetId="9" r:id="rId9"/>
    <sheet name="AHV 2018" sheetId="10" r:id="rId10"/>
    <sheet name="UVG 2018" sheetId="11" r:id="rId11"/>
    <sheet name="KTG 2018" sheetId="12" r:id="rId12"/>
    <sheet name="RST-Ferien" sheetId="13" r:id="rId13"/>
    <sheet name="RST-Garantie" sheetId="14" r:id="rId14"/>
    <sheet name="Privatanteil Miete" sheetId="15" r:id="rId15"/>
    <sheet name="Privatanteil Mobile" sheetId="16" r:id="rId16"/>
    <sheet name="Bonus" sheetId="17" r:id="rId17"/>
  </sheets>
  <externalReferences>
    <externalReference r:id="rId20"/>
  </externalReferences>
  <definedNames>
    <definedName name="_xlnm.Print_Area" localSheetId="5">'Abschreibungen'!$A$2:$K$46</definedName>
    <definedName name="_xlnm.Print_Area" localSheetId="9">'AHV 2018'!$A$2:$K$48</definedName>
    <definedName name="_xlnm.Print_Area" localSheetId="3">'angef. Arbeiten'!$A$2:$K$49</definedName>
    <definedName name="_xlnm.Print_Area" localSheetId="2">'ARA'!$A$2:$K$49</definedName>
    <definedName name="_xlnm.Print_Area" localSheetId="16">'Bonus'!$A$2:$K$47</definedName>
    <definedName name="_xlnm.Print_Area" localSheetId="1">'Forderungen'!$A$2:$K$46</definedName>
    <definedName name="_xlnm.Print_Area" localSheetId="8">'Kontokorrent'!$A$2:$K$47</definedName>
    <definedName name="_xlnm.Print_Area" localSheetId="6">'Kreditoren'!$A$2:$K$47</definedName>
    <definedName name="_xlnm.Print_Area" localSheetId="11">'KTG 2018'!$A$2:$K$46</definedName>
    <definedName name="_xlnm.Print_Area" localSheetId="0">'Parameter'!$A$2:$K$46</definedName>
    <definedName name="_xlnm.Print_Area" localSheetId="7">'PRA'!$A$2:$K$50</definedName>
    <definedName name="_xlnm.Print_Area" localSheetId="14">'Privatanteil Miete'!$A$2:$K$49</definedName>
    <definedName name="_xlnm.Print_Area" localSheetId="15">'Privatanteil Mobile'!$A$2:$K$49</definedName>
    <definedName name="_xlnm.Print_Area" localSheetId="12">'RST-Ferien'!$A$2:$K$50</definedName>
    <definedName name="_xlnm.Print_Area" localSheetId="13">'RST-Garantie'!$A$2:$K$48</definedName>
    <definedName name="_xlnm.Print_Area" localSheetId="10">'UVG 2018'!$A$2:$K$48</definedName>
    <definedName name="_xlnm.Print_Area" localSheetId="4">'Warenlager'!$A$2:$K$48</definedName>
  </definedNames>
  <calcPr fullCalcOnLoad="1"/>
</workbook>
</file>

<file path=xl/sharedStrings.xml><?xml version="1.0" encoding="utf-8"?>
<sst xmlns="http://schemas.openxmlformats.org/spreadsheetml/2006/main" count="390" uniqueCount="114">
  <si>
    <t>Geschäftsjahr</t>
  </si>
  <si>
    <t>Buchungsbeleg</t>
  </si>
  <si>
    <t>Text</t>
  </si>
  <si>
    <t>Kontierung</t>
  </si>
  <si>
    <t>Betrag</t>
  </si>
  <si>
    <t>Soll</t>
  </si>
  <si>
    <t>Haben</t>
  </si>
  <si>
    <t>Datum</t>
  </si>
  <si>
    <t>Visum</t>
  </si>
  <si>
    <t>Stempel</t>
  </si>
  <si>
    <t>Beleg erstellt</t>
  </si>
  <si>
    <t>Buchungsdatum</t>
  </si>
  <si>
    <t>CHF</t>
  </si>
  <si>
    <t>Blg.Nr.</t>
  </si>
  <si>
    <t>Mandant</t>
  </si>
  <si>
    <t>Original: Buchungsbeleg_leer_normal auf h:\Formulare</t>
  </si>
  <si>
    <t>Bildung PRA</t>
  </si>
  <si>
    <t>gebucht</t>
  </si>
  <si>
    <t>Verbindlichkeiten</t>
  </si>
  <si>
    <t>Garantierückstellung</t>
  </si>
  <si>
    <t>Umsatz Vorjahr</t>
  </si>
  <si>
    <t>Info:</t>
  </si>
  <si>
    <t>pro Mt.</t>
  </si>
  <si>
    <t>p.a.</t>
  </si>
  <si>
    <t>Rückstellung Ferienguthaben</t>
  </si>
  <si>
    <t>EUR</t>
  </si>
  <si>
    <t xml:space="preserve">CHF, inkl. </t>
  </si>
  <si>
    <t>CHF, exkl.</t>
  </si>
  <si>
    <t>BU-Prämie</t>
  </si>
  <si>
    <t>NBU-Prämie</t>
  </si>
  <si>
    <t>prov. Prämie bezahlt</t>
  </si>
  <si>
    <t>Abgrenzung UVG bei der SUVA</t>
  </si>
  <si>
    <t>AHV-Beiträge</t>
  </si>
  <si>
    <t>ALV-Beiträge</t>
  </si>
  <si>
    <t>FAK-Beiträge</t>
  </si>
  <si>
    <t>Verwalt.-Kosten</t>
  </si>
  <si>
    <t xml:space="preserve">Abgrenzung </t>
  </si>
  <si>
    <t>KTG-Beiträge</t>
  </si>
  <si>
    <t xml:space="preserve">Total Beiträge </t>
  </si>
  <si>
    <t xml:space="preserve">Akonto bezahlt </t>
  </si>
  <si>
    <t>Auflösung PRA Vorjahr</t>
  </si>
  <si>
    <t>Umsatz aktuell</t>
  </si>
  <si>
    <t>Garantie-RST</t>
  </si>
  <si>
    <t>TOTAL</t>
  </si>
  <si>
    <t>Bonus GF</t>
  </si>
  <si>
    <t>nicht fakturierte Dienstleistungen GJ 2018</t>
  </si>
  <si>
    <t>BW per 01.01.</t>
  </si>
  <si>
    <t>Veränderung</t>
  </si>
  <si>
    <t>Lohnsumme KJ 2018</t>
  </si>
  <si>
    <t>Total Prämien KJ 2018</t>
  </si>
  <si>
    <t>Zwischentotal</t>
  </si>
  <si>
    <t>Abgrenzung KTG KJ 2018</t>
  </si>
  <si>
    <t>Delkredere</t>
  </si>
  <si>
    <t>AB:</t>
  </si>
  <si>
    <t>Bildung Delkredere</t>
  </si>
  <si>
    <t>SB:</t>
  </si>
  <si>
    <t>Warenlager</t>
  </si>
  <si>
    <t>Bestand per 31.12.18</t>
  </si>
  <si>
    <t>Bildung Warendrittel</t>
  </si>
  <si>
    <t>Buchwert</t>
  </si>
  <si>
    <t>Anpassung Warenlager</t>
  </si>
  <si>
    <t>Forderungen per 31.12</t>
  </si>
  <si>
    <t>gem. sep. Aufstellung</t>
  </si>
  <si>
    <t>Bewertung zu</t>
  </si>
  <si>
    <t>inkl. MWST</t>
  </si>
  <si>
    <t xml:space="preserve">AB </t>
  </si>
  <si>
    <t>Abschreibungen erfolgen linear über eine Lebensdauer von 5 Jahren</t>
  </si>
  <si>
    <t>Abschreibung</t>
  </si>
  <si>
    <t>SB</t>
  </si>
  <si>
    <t>Für Büroarbeiten, welche oftmals am abend oder Wochenende erfolgen.</t>
  </si>
  <si>
    <t>Das Mobile ist bereits über die Gesellschaft abonniert.</t>
  </si>
  <si>
    <t>CO2-Vergütung</t>
  </si>
  <si>
    <t>KiZu</t>
  </si>
  <si>
    <t>Aktive Rechnungsabgrenzung</t>
  </si>
  <si>
    <t>Bonus GJ 2017</t>
  </si>
  <si>
    <t>Anteil Soz.-Vers.</t>
  </si>
  <si>
    <t>Geschäftsjahr:</t>
  </si>
  <si>
    <t>Parameter</t>
  </si>
  <si>
    <t>Ersteller-Visum:</t>
  </si>
  <si>
    <t>Mandant:</t>
  </si>
  <si>
    <t>Buchungsdatum:</t>
  </si>
  <si>
    <t>Delkredere = 100% stille Reserven</t>
  </si>
  <si>
    <t>gem. Separater Liste</t>
  </si>
  <si>
    <t>OP-Ford. per 31.12., Anteil MWST</t>
  </si>
  <si>
    <t>Es wurde kein Warendrittel gebildet.</t>
  </si>
  <si>
    <t>Maschinen und Apparate, Kto. 1500</t>
  </si>
  <si>
    <t>Anschaffungen</t>
  </si>
  <si>
    <t>Fahrzeuge, Kto. 1540</t>
  </si>
  <si>
    <t>Div.</t>
  </si>
  <si>
    <t xml:space="preserve">gem. sep. Aufstellung </t>
  </si>
  <si>
    <t>Durchschnitt</t>
  </si>
  <si>
    <t>Zins</t>
  </si>
  <si>
    <t>SB nach Zinsen</t>
  </si>
  <si>
    <t>Büro zuhause GJ 2018</t>
  </si>
  <si>
    <t>Miete Büro, inkl. Nebenkosen</t>
  </si>
  <si>
    <t xml:space="preserve">Gem. Auskunft W. Steiner bestehen keine Arbeiten per 31.12.18, welche </t>
  </si>
  <si>
    <t>erbracht aber noch nicht in Rechnung gestellt wurden.</t>
  </si>
  <si>
    <t>Zinsen</t>
  </si>
  <si>
    <t>SR SUVA 2018</t>
  </si>
  <si>
    <t>SR AXA 2018</t>
  </si>
  <si>
    <t>Mobile-Kosten</t>
  </si>
  <si>
    <t>abzurechnende Lohnsumme</t>
  </si>
  <si>
    <t># 325</t>
  </si>
  <si>
    <t>Muster GmbH</t>
  </si>
  <si>
    <t>xx</t>
  </si>
  <si>
    <t>Miete 01.19</t>
  </si>
  <si>
    <t>Kontokorrent Gesellschafter</t>
  </si>
  <si>
    <t>Mitarbeiter</t>
  </si>
  <si>
    <t>Std.-Satz</t>
  </si>
  <si>
    <t>Anzahl Std.</t>
  </si>
  <si>
    <t>Soz.-Vers.</t>
  </si>
  <si>
    <t>Total</t>
  </si>
  <si>
    <t>Musteri</t>
  </si>
  <si>
    <t>Abgrenzung AHV KJ 2020</t>
  </si>
</sst>
</file>

<file path=xl/styles.xml><?xml version="1.0" encoding="utf-8"?>
<styleSheet xmlns="http://schemas.openxmlformats.org/spreadsheetml/2006/main">
  <numFmts count="4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%"/>
    <numFmt numFmtId="177" formatCode="#,##0.00;[Red]\-#,##0.00;&quot;-&quot;??"/>
    <numFmt numFmtId="178" formatCode="\+#,##0.00;[Red]\-#,##0.00;&quot;-&quot;??"/>
    <numFmt numFmtId="179" formatCode="#\'##0.00;[Red]\-#\'##0.00;\'\ \-\ \'??"/>
    <numFmt numFmtId="180" formatCode="#\'##0.00;[Red]\-#\'##0.00;\ \-\ ??"/>
    <numFmt numFmtId="181" formatCode="#\'##0"/>
    <numFmt numFmtId="182" formatCode="#,##0;\-??"/>
    <numFmt numFmtId="183" formatCode="#,##0.;\-#,##0;&quot;-&quot;??"/>
    <numFmt numFmtId="184" formatCode="#,##0;\-#,##0;&quot;-&quot;??"/>
    <numFmt numFmtId="185" formatCode="0.000%"/>
    <numFmt numFmtId="186" formatCode="0.0000%"/>
    <numFmt numFmtId="187" formatCode="d/\ mmmm\ yyyy"/>
    <numFmt numFmtId="188" formatCode="0.0000"/>
    <numFmt numFmtId="189" formatCode="0.00;[Red]0.00"/>
    <numFmt numFmtId="190" formatCode="d/"/>
    <numFmt numFmtId="191" formatCode="0."/>
    <numFmt numFmtId="192" formatCode="[$-807]dddd\,\ d\.\ mmmm\ yyyy"/>
    <numFmt numFmtId="193" formatCode="dd/mm/yy;@"/>
    <numFmt numFmtId="194" formatCode="d/mm/yy;@"/>
    <numFmt numFmtId="195" formatCode="_(* #,##0.00_);_(* \(#,##0.00\);_(* &quot;-&quot;??_);_(@_)"/>
    <numFmt numFmtId="196" formatCode="_ * #,##0.000_ ;_ * \-#,##0.000_ ;_ * &quot;-&quot;???_ ;_ @_ "/>
    <numFmt numFmtId="197" formatCode="0.0"/>
    <numFmt numFmtId="198" formatCode="#,##0.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dd/mm/yyyy;@"/>
  </numFmts>
  <fonts count="98">
    <font>
      <sz val="12"/>
      <name val="Verdana"/>
      <family val="2"/>
    </font>
    <font>
      <sz val="12"/>
      <name val="Century-WP"/>
      <family val="0"/>
    </font>
    <font>
      <u val="single"/>
      <sz val="9"/>
      <color indexed="36"/>
      <name val="Arial"/>
      <family val="2"/>
    </font>
    <font>
      <sz val="10"/>
      <color indexed="9"/>
      <name val="MS Sans Serif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Futura Std Book"/>
      <family val="2"/>
    </font>
    <font>
      <i/>
      <sz val="10"/>
      <name val="Futura Std Book"/>
      <family val="2"/>
    </font>
    <font>
      <i/>
      <sz val="9"/>
      <name val="Futura Std Book"/>
      <family val="2"/>
    </font>
    <font>
      <sz val="10"/>
      <name val="Futura Std Book"/>
      <family val="2"/>
    </font>
    <font>
      <sz val="9"/>
      <name val="Futura Std Book"/>
      <family val="2"/>
    </font>
    <font>
      <sz val="10"/>
      <name val="Gadugi"/>
      <family val="2"/>
    </font>
    <font>
      <b/>
      <sz val="7"/>
      <name val="Gadugi"/>
      <family val="2"/>
    </font>
    <font>
      <sz val="8"/>
      <name val="Gadugi"/>
      <family val="2"/>
    </font>
    <font>
      <b/>
      <sz val="10"/>
      <name val="Gadugi"/>
      <family val="2"/>
    </font>
    <font>
      <sz val="18"/>
      <name val="Gadugi"/>
      <family val="2"/>
    </font>
    <font>
      <b/>
      <sz val="14"/>
      <name val="Gadugi"/>
      <family val="2"/>
    </font>
    <font>
      <sz val="12"/>
      <name val="Gadugi"/>
      <family val="2"/>
    </font>
    <font>
      <b/>
      <sz val="12"/>
      <name val="Gadugi"/>
      <family val="2"/>
    </font>
    <font>
      <b/>
      <sz val="9"/>
      <name val="Gadugi"/>
      <family val="2"/>
    </font>
    <font>
      <sz val="9"/>
      <name val="Gadugi"/>
      <family val="2"/>
    </font>
    <font>
      <u val="single"/>
      <sz val="10"/>
      <name val="Gadugi"/>
      <family val="2"/>
    </font>
    <font>
      <b/>
      <sz val="10"/>
      <color indexed="9"/>
      <name val="Gadugi"/>
      <family val="2"/>
    </font>
    <font>
      <b/>
      <sz val="10"/>
      <color indexed="8"/>
      <name val="Gadugi"/>
      <family val="2"/>
    </font>
    <font>
      <b/>
      <sz val="16"/>
      <name val="Gadugi"/>
      <family val="2"/>
    </font>
    <font>
      <sz val="11"/>
      <name val="Gadugi"/>
      <family val="2"/>
    </font>
    <font>
      <u val="single"/>
      <sz val="11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sz val="18"/>
      <name val="Calibri"/>
      <family val="2"/>
    </font>
    <font>
      <sz val="10"/>
      <color indexed="60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10"/>
      <color indexed="60"/>
      <name val="Gadugi"/>
      <family val="2"/>
    </font>
    <font>
      <sz val="10"/>
      <color indexed="8"/>
      <name val="Gadugi"/>
      <family val="2"/>
    </font>
    <font>
      <b/>
      <sz val="16"/>
      <color indexed="10"/>
      <name val="Gadugi"/>
      <family val="2"/>
    </font>
    <font>
      <sz val="11"/>
      <color indexed="8"/>
      <name val="Gadugi"/>
      <family val="2"/>
    </font>
    <font>
      <b/>
      <sz val="16"/>
      <color indexed="10"/>
      <name val="Calibri"/>
      <family val="2"/>
    </font>
    <font>
      <b/>
      <sz val="16"/>
      <color indexed="10"/>
      <name val="Verdana"/>
      <family val="2"/>
    </font>
    <font>
      <b/>
      <sz val="9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Calibri"/>
      <family val="2"/>
    </font>
    <font>
      <sz val="10"/>
      <color rgb="FFC00000"/>
      <name val="Gadugi"/>
      <family val="2"/>
    </font>
    <font>
      <sz val="10"/>
      <color theme="1"/>
      <name val="Gadugi"/>
      <family val="2"/>
    </font>
    <font>
      <b/>
      <sz val="16"/>
      <color rgb="FFFF0000"/>
      <name val="Gadugi"/>
      <family val="2"/>
    </font>
    <font>
      <sz val="11"/>
      <color theme="1"/>
      <name val="Gadugi"/>
      <family val="2"/>
    </font>
    <font>
      <b/>
      <sz val="16"/>
      <color rgb="FFFF0000"/>
      <name val="Calibri"/>
      <family val="2"/>
    </font>
    <font>
      <b/>
      <sz val="16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theme="0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39" fontId="3" fillId="27" borderId="0">
      <alignment/>
      <protection locked="0"/>
    </xf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27" borderId="0">
      <alignment/>
      <protection/>
    </xf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5" fillId="0" borderId="0">
      <alignment/>
      <protection/>
    </xf>
    <xf numFmtId="0" fontId="82" fillId="31" borderId="0" applyNumberFormat="0" applyBorder="0" applyAlignment="0" applyProtection="0"/>
    <xf numFmtId="0" fontId="6" fillId="0" borderId="0">
      <alignment/>
      <protection/>
    </xf>
    <xf numFmtId="0" fontId="83" fillId="0" borderId="0">
      <alignment/>
      <protection/>
    </xf>
    <xf numFmtId="0" fontId="6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350">
    <xf numFmtId="0" fontId="0" fillId="0" borderId="0" xfId="0" applyAlignment="1">
      <alignment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48" fillId="0" borderId="0" xfId="62" applyFont="1" applyFill="1" applyBorder="1" applyAlignment="1">
      <alignment vertical="center"/>
      <protection/>
    </xf>
    <xf numFmtId="0" fontId="48" fillId="0" borderId="10" xfId="62" applyFont="1" applyFill="1" applyBorder="1" applyAlignment="1">
      <alignment vertical="center"/>
      <protection/>
    </xf>
    <xf numFmtId="0" fontId="48" fillId="0" borderId="0" xfId="62" applyFont="1" applyAlignment="1">
      <alignment vertical="center"/>
      <protection/>
    </xf>
    <xf numFmtId="0" fontId="49" fillId="33" borderId="11" xfId="62" applyFont="1" applyFill="1" applyBorder="1" applyAlignment="1">
      <alignment horizontal="left" vertical="center"/>
      <protection/>
    </xf>
    <xf numFmtId="0" fontId="49" fillId="33" borderId="12" xfId="62" applyFont="1" applyFill="1" applyBorder="1" applyAlignment="1">
      <alignment horizontal="left" vertical="center"/>
      <protection/>
    </xf>
    <xf numFmtId="0" fontId="49" fillId="33" borderId="13" xfId="62" applyFont="1" applyFill="1" applyBorder="1" applyAlignment="1">
      <alignment horizontal="left" vertical="center"/>
      <protection/>
    </xf>
    <xf numFmtId="0" fontId="49" fillId="33" borderId="14" xfId="62" applyFont="1" applyFill="1" applyBorder="1" applyAlignment="1">
      <alignment horizontal="left" vertical="center"/>
      <protection/>
    </xf>
    <xf numFmtId="0" fontId="49" fillId="33" borderId="15" xfId="62" applyFont="1" applyFill="1" applyBorder="1" applyAlignment="1">
      <alignment horizontal="left" vertical="center"/>
      <protection/>
    </xf>
    <xf numFmtId="0" fontId="49" fillId="33" borderId="16" xfId="62" applyFont="1" applyFill="1" applyBorder="1" applyAlignment="1">
      <alignment horizontal="left" vertical="center"/>
      <protection/>
    </xf>
    <xf numFmtId="195" fontId="48" fillId="0" borderId="0" xfId="43" applyFont="1" applyBorder="1" applyAlignment="1">
      <alignment vertical="center"/>
    </xf>
    <xf numFmtId="0" fontId="48" fillId="0" borderId="0" xfId="62" applyNumberFormat="1" applyFont="1" applyBorder="1" applyAlignment="1">
      <alignment horizontal="center" vertical="center"/>
      <protection/>
    </xf>
    <xf numFmtId="49" fontId="48" fillId="0" borderId="0" xfId="62" applyNumberFormat="1" applyFont="1" applyBorder="1" applyAlignment="1">
      <alignment horizontal="center" vertical="center"/>
      <protection/>
    </xf>
    <xf numFmtId="0" fontId="48" fillId="0" borderId="0" xfId="62" applyFont="1" applyBorder="1" applyAlignment="1">
      <alignment horizontal="center" vertical="center"/>
      <protection/>
    </xf>
    <xf numFmtId="0" fontId="50" fillId="0" borderId="0" xfId="62" applyFont="1" applyBorder="1" applyAlignment="1">
      <alignment vertical="center"/>
      <protection/>
    </xf>
    <xf numFmtId="0" fontId="48" fillId="0" borderId="0" xfId="62" applyFont="1" applyBorder="1" applyAlignment="1">
      <alignment vertical="center"/>
      <protection/>
    </xf>
    <xf numFmtId="14" fontId="48" fillId="0" borderId="0" xfId="62" applyNumberFormat="1" applyFont="1" applyBorder="1" applyAlignment="1">
      <alignment horizontal="left" vertical="center"/>
      <protection/>
    </xf>
    <xf numFmtId="195" fontId="50" fillId="0" borderId="0" xfId="43" applyFont="1" applyBorder="1" applyAlignment="1">
      <alignment horizontal="center" vertical="center"/>
    </xf>
    <xf numFmtId="43" fontId="51" fillId="34" borderId="17" xfId="43" applyNumberFormat="1" applyFont="1" applyFill="1" applyBorder="1" applyAlignment="1">
      <alignment vertical="center"/>
    </xf>
    <xf numFmtId="0" fontId="50" fillId="0" borderId="0" xfId="62" applyNumberFormat="1" applyFont="1" applyBorder="1" applyAlignment="1">
      <alignment horizontal="center" vertical="center"/>
      <protection/>
    </xf>
    <xf numFmtId="49" fontId="50" fillId="0" borderId="0" xfId="62" applyNumberFormat="1" applyFont="1" applyBorder="1" applyAlignment="1">
      <alignment horizontal="center" vertical="center"/>
      <protection/>
    </xf>
    <xf numFmtId="0" fontId="50" fillId="0" borderId="0" xfId="62" applyFont="1" applyBorder="1" applyAlignment="1">
      <alignment horizontal="center" vertical="center"/>
      <protection/>
    </xf>
    <xf numFmtId="0" fontId="50" fillId="0" borderId="0" xfId="62" applyFont="1" applyBorder="1" applyAlignment="1">
      <alignment horizontal="left" vertical="center"/>
      <protection/>
    </xf>
    <xf numFmtId="14" fontId="50" fillId="0" borderId="0" xfId="62" applyNumberFormat="1" applyFont="1" applyBorder="1" applyAlignment="1">
      <alignment horizontal="left" vertical="center"/>
      <protection/>
    </xf>
    <xf numFmtId="43" fontId="9" fillId="0" borderId="18" xfId="52" applyFont="1" applyBorder="1" applyAlignment="1">
      <alignment vertical="center"/>
    </xf>
    <xf numFmtId="0" fontId="9" fillId="0" borderId="19" xfId="64" applyFont="1" applyBorder="1" applyAlignment="1">
      <alignment horizontal="center" vertical="center"/>
      <protection/>
    </xf>
    <xf numFmtId="0" fontId="9" fillId="0" borderId="20" xfId="64" applyFont="1" applyBorder="1" applyAlignment="1">
      <alignment horizontal="center" vertical="center"/>
      <protection/>
    </xf>
    <xf numFmtId="0" fontId="9" fillId="0" borderId="21" xfId="64" applyFont="1" applyBorder="1" applyAlignment="1">
      <alignment vertical="center"/>
      <protection/>
    </xf>
    <xf numFmtId="0" fontId="9" fillId="0" borderId="22" xfId="64" applyFont="1" applyBorder="1" applyAlignment="1">
      <alignment vertical="center"/>
      <protection/>
    </xf>
    <xf numFmtId="43" fontId="52" fillId="0" borderId="23" xfId="52" applyFont="1" applyBorder="1" applyAlignment="1">
      <alignment vertical="center"/>
    </xf>
    <xf numFmtId="0" fontId="52" fillId="0" borderId="24" xfId="64" applyFont="1" applyBorder="1" applyAlignment="1">
      <alignment vertical="center"/>
      <protection/>
    </xf>
    <xf numFmtId="4" fontId="52" fillId="0" borderId="25" xfId="64" applyNumberFormat="1" applyFont="1" applyBorder="1" applyAlignment="1">
      <alignment vertical="center"/>
      <protection/>
    </xf>
    <xf numFmtId="0" fontId="52" fillId="0" borderId="26" xfId="64" applyFont="1" applyBorder="1" applyAlignment="1">
      <alignment vertical="center"/>
      <protection/>
    </xf>
    <xf numFmtId="4" fontId="52" fillId="0" borderId="27" xfId="64" applyNumberFormat="1" applyFont="1" applyBorder="1" applyAlignment="1">
      <alignment vertical="center"/>
      <protection/>
    </xf>
    <xf numFmtId="4" fontId="52" fillId="0" borderId="27" xfId="52" applyNumberFormat="1" applyFont="1" applyBorder="1" applyAlignment="1">
      <alignment vertical="center"/>
    </xf>
    <xf numFmtId="4" fontId="52" fillId="0" borderId="28" xfId="52" applyNumberFormat="1" applyFont="1" applyBorder="1" applyAlignment="1">
      <alignment vertical="center"/>
    </xf>
    <xf numFmtId="43" fontId="52" fillId="0" borderId="29" xfId="52" applyFont="1" applyBorder="1" applyAlignment="1">
      <alignment vertical="center"/>
    </xf>
    <xf numFmtId="0" fontId="52" fillId="0" borderId="30" xfId="64" applyFont="1" applyBorder="1" applyAlignment="1">
      <alignment horizontal="center" vertical="center"/>
      <protection/>
    </xf>
    <xf numFmtId="0" fontId="52" fillId="0" borderId="31" xfId="64" applyFont="1" applyBorder="1" applyAlignment="1">
      <alignment horizontal="center" vertical="center"/>
      <protection/>
    </xf>
    <xf numFmtId="0" fontId="52" fillId="0" borderId="32" xfId="64" applyFont="1" applyBorder="1" applyAlignment="1">
      <alignment vertical="center"/>
      <protection/>
    </xf>
    <xf numFmtId="0" fontId="52" fillId="0" borderId="33" xfId="64" applyFont="1" applyBorder="1" applyAlignment="1">
      <alignment vertical="center"/>
      <protection/>
    </xf>
    <xf numFmtId="0" fontId="53" fillId="35" borderId="34" xfId="62" applyFont="1" applyFill="1" applyBorder="1" applyAlignment="1">
      <alignment horizontal="center" vertical="top"/>
      <protection/>
    </xf>
    <xf numFmtId="0" fontId="53" fillId="35" borderId="35" xfId="62" applyFont="1" applyFill="1" applyBorder="1" applyAlignment="1">
      <alignment horizontal="center" vertical="top"/>
      <protection/>
    </xf>
    <xf numFmtId="0" fontId="53" fillId="35" borderId="36" xfId="62" applyFont="1" applyFill="1" applyBorder="1" applyAlignment="1">
      <alignment horizontal="center" vertical="top"/>
      <protection/>
    </xf>
    <xf numFmtId="0" fontId="53" fillId="35" borderId="37" xfId="62" applyFont="1" applyFill="1" applyBorder="1" applyAlignment="1">
      <alignment horizontal="center" vertical="top"/>
      <protection/>
    </xf>
    <xf numFmtId="0" fontId="50" fillId="0" borderId="0" xfId="62" applyFont="1" applyFill="1">
      <alignment/>
      <protection/>
    </xf>
    <xf numFmtId="0" fontId="54" fillId="0" borderId="0" xfId="62" applyFont="1" applyFill="1">
      <alignment/>
      <protection/>
    </xf>
    <xf numFmtId="0" fontId="54" fillId="0" borderId="0" xfId="62" applyFont="1" applyFill="1" applyAlignment="1">
      <alignment horizontal="center"/>
      <protection/>
    </xf>
    <xf numFmtId="0" fontId="51" fillId="0" borderId="0" xfId="62" applyFont="1" applyBorder="1" applyAlignment="1">
      <alignment vertical="center"/>
      <protection/>
    </xf>
    <xf numFmtId="0" fontId="50" fillId="0" borderId="0" xfId="62" applyFont="1" applyBorder="1" applyAlignment="1" applyProtection="1">
      <alignment vertical="center"/>
      <protection/>
    </xf>
    <xf numFmtId="0" fontId="50" fillId="0" borderId="0" xfId="62" applyFont="1" applyBorder="1" applyAlignment="1">
      <alignment/>
      <protection/>
    </xf>
    <xf numFmtId="0" fontId="50" fillId="0" borderId="38" xfId="62" applyFont="1" applyBorder="1" applyAlignment="1">
      <alignment/>
      <protection/>
    </xf>
    <xf numFmtId="0" fontId="55" fillId="36" borderId="17" xfId="62" applyFont="1" applyFill="1" applyBorder="1" applyAlignment="1">
      <alignment horizontal="center" vertical="center"/>
      <protection/>
    </xf>
    <xf numFmtId="0" fontId="48" fillId="0" borderId="0" xfId="62" applyFont="1" applyBorder="1" applyAlignment="1" applyProtection="1">
      <alignment horizontal="right" vertical="center"/>
      <protection/>
    </xf>
    <xf numFmtId="0" fontId="50" fillId="0" borderId="0" xfId="62" applyFont="1" applyFill="1" applyBorder="1">
      <alignment/>
      <protection/>
    </xf>
    <xf numFmtId="0" fontId="50" fillId="0" borderId="0" xfId="62" applyFont="1" applyAlignment="1" applyProtection="1">
      <alignment vertical="center"/>
      <protection/>
    </xf>
    <xf numFmtId="0" fontId="56" fillId="0" borderId="0" xfId="62" applyFont="1" applyAlignment="1" applyProtection="1">
      <alignment vertical="center"/>
      <protection/>
    </xf>
    <xf numFmtId="0" fontId="48" fillId="0" borderId="0" xfId="62" applyFont="1" applyAlignment="1" applyProtection="1">
      <alignment horizontal="right" vertical="center"/>
      <protection/>
    </xf>
    <xf numFmtId="0" fontId="51" fillId="36" borderId="39" xfId="62" applyFont="1" applyFill="1" applyBorder="1" applyAlignment="1">
      <alignment vertical="center"/>
      <protection/>
    </xf>
    <xf numFmtId="0" fontId="50" fillId="36" borderId="40" xfId="62" applyFont="1" applyFill="1" applyBorder="1" applyAlignment="1" applyProtection="1">
      <alignment vertical="center"/>
      <protection/>
    </xf>
    <xf numFmtId="0" fontId="50" fillId="36" borderId="40" xfId="62" applyFont="1" applyFill="1" applyBorder="1">
      <alignment/>
      <protection/>
    </xf>
    <xf numFmtId="0" fontId="55" fillId="36" borderId="41" xfId="62" applyFont="1" applyFill="1" applyBorder="1" applyAlignment="1">
      <alignment vertical="center"/>
      <protection/>
    </xf>
    <xf numFmtId="0" fontId="48" fillId="0" borderId="0" xfId="62" applyFont="1" applyAlignment="1" applyProtection="1">
      <alignment vertical="center"/>
      <protection/>
    </xf>
    <xf numFmtId="0" fontId="57" fillId="0" borderId="0" xfId="62" applyFont="1" applyFill="1" applyAlignment="1">
      <alignment horizontal="left"/>
      <protection/>
    </xf>
    <xf numFmtId="0" fontId="50" fillId="0" borderId="0" xfId="62" applyFont="1" applyFill="1" applyAlignment="1">
      <alignment vertical="center"/>
      <protection/>
    </xf>
    <xf numFmtId="0" fontId="58" fillId="0" borderId="0" xfId="62" applyFont="1" applyBorder="1" applyAlignment="1">
      <alignment vertical="center"/>
      <protection/>
    </xf>
    <xf numFmtId="0" fontId="50" fillId="3" borderId="0" xfId="62" applyFont="1" applyFill="1">
      <alignment/>
      <protection/>
    </xf>
    <xf numFmtId="0" fontId="57" fillId="3" borderId="0" xfId="62" applyFont="1" applyFill="1" applyAlignment="1">
      <alignment horizontal="left"/>
      <protection/>
    </xf>
    <xf numFmtId="0" fontId="91" fillId="3" borderId="0" xfId="62" applyFont="1" applyFill="1" applyAlignment="1">
      <alignment vertical="center"/>
      <protection/>
    </xf>
    <xf numFmtId="0" fontId="50" fillId="0" borderId="0" xfId="62" applyFont="1" applyAlignment="1">
      <alignment vertical="center"/>
      <protection/>
    </xf>
    <xf numFmtId="0" fontId="60" fillId="37" borderId="42" xfId="62" applyFont="1" applyFill="1" applyBorder="1" applyAlignment="1">
      <alignment vertical="center"/>
      <protection/>
    </xf>
    <xf numFmtId="0" fontId="60" fillId="37" borderId="43" xfId="62" applyFont="1" applyFill="1" applyBorder="1" applyAlignment="1">
      <alignment horizontal="center" vertical="center"/>
      <protection/>
    </xf>
    <xf numFmtId="0" fontId="60" fillId="37" borderId="44" xfId="62" applyFont="1" applyFill="1" applyBorder="1" applyAlignment="1">
      <alignment horizontal="center" vertical="center"/>
      <protection/>
    </xf>
    <xf numFmtId="0" fontId="60" fillId="37" borderId="41" xfId="62" applyFont="1" applyFill="1" applyBorder="1" applyAlignment="1">
      <alignment vertical="center"/>
      <protection/>
    </xf>
    <xf numFmtId="193" fontId="50" fillId="0" borderId="16" xfId="62" applyNumberFormat="1" applyFont="1" applyBorder="1" applyAlignment="1">
      <alignment horizontal="center" vertical="center" shrinkToFit="1"/>
      <protection/>
    </xf>
    <xf numFmtId="0" fontId="50" fillId="0" borderId="45" xfId="62" applyFont="1" applyBorder="1" applyAlignment="1">
      <alignment horizontal="center" vertical="center" shrinkToFit="1"/>
      <protection/>
    </xf>
    <xf numFmtId="193" fontId="50" fillId="0" borderId="46" xfId="62" applyNumberFormat="1" applyFont="1" applyBorder="1" applyAlignment="1">
      <alignment horizontal="center" vertical="center" shrinkToFit="1"/>
      <protection/>
    </xf>
    <xf numFmtId="0" fontId="50" fillId="0" borderId="47" xfId="62" applyFont="1" applyBorder="1" applyAlignment="1">
      <alignment horizontal="center" vertical="center" shrinkToFit="1"/>
      <protection/>
    </xf>
    <xf numFmtId="0" fontId="60" fillId="37" borderId="40" xfId="62" applyFont="1" applyFill="1" applyBorder="1" applyAlignment="1">
      <alignment vertical="center"/>
      <protection/>
    </xf>
    <xf numFmtId="0" fontId="60" fillId="37" borderId="48" xfId="62" applyFont="1" applyFill="1" applyBorder="1" applyAlignment="1">
      <alignment horizontal="center" vertical="center"/>
      <protection/>
    </xf>
    <xf numFmtId="0" fontId="60" fillId="37" borderId="49" xfId="62" applyFont="1" applyFill="1" applyBorder="1" applyAlignment="1">
      <alignment vertical="center"/>
      <protection/>
    </xf>
    <xf numFmtId="0" fontId="60" fillId="0" borderId="10" xfId="62" applyFont="1" applyFill="1" applyBorder="1" applyAlignment="1">
      <alignment vertical="center"/>
      <protection/>
    </xf>
    <xf numFmtId="0" fontId="50" fillId="0" borderId="0" xfId="62" applyFont="1" applyFill="1" applyBorder="1" applyAlignment="1">
      <alignment vertical="center"/>
      <protection/>
    </xf>
    <xf numFmtId="0" fontId="50" fillId="0" borderId="50" xfId="64" applyFont="1" applyBorder="1" applyAlignment="1">
      <alignment horizontal="center" vertical="center"/>
      <protection/>
    </xf>
    <xf numFmtId="0" fontId="50" fillId="0" borderId="51" xfId="64" applyFont="1" applyBorder="1" applyAlignment="1">
      <alignment horizontal="center" vertical="center"/>
      <protection/>
    </xf>
    <xf numFmtId="43" fontId="50" fillId="0" borderId="52" xfId="52" applyFont="1" applyBorder="1" applyAlignment="1">
      <alignment vertical="center"/>
    </xf>
    <xf numFmtId="0" fontId="50" fillId="0" borderId="27" xfId="64" applyFont="1" applyBorder="1" applyAlignment="1">
      <alignment vertical="center"/>
      <protection/>
    </xf>
    <xf numFmtId="4" fontId="50" fillId="0" borderId="27" xfId="52" applyNumberFormat="1" applyFont="1" applyBorder="1" applyAlignment="1">
      <alignment vertical="center"/>
    </xf>
    <xf numFmtId="0" fontId="50" fillId="0" borderId="26" xfId="64" applyFont="1" applyBorder="1" applyAlignment="1">
      <alignment vertical="center"/>
      <protection/>
    </xf>
    <xf numFmtId="9" fontId="50" fillId="0" borderId="27" xfId="64" applyNumberFormat="1" applyFont="1" applyBorder="1" applyAlignment="1">
      <alignment vertical="center"/>
      <protection/>
    </xf>
    <xf numFmtId="9" fontId="50" fillId="0" borderId="27" xfId="59" applyNumberFormat="1" applyFont="1" applyBorder="1" applyAlignment="1">
      <alignment vertical="center"/>
    </xf>
    <xf numFmtId="0" fontId="52" fillId="0" borderId="53" xfId="64" applyFont="1" applyBorder="1" applyAlignment="1">
      <alignment vertical="center"/>
      <protection/>
    </xf>
    <xf numFmtId="10" fontId="52" fillId="0" borderId="54" xfId="64" applyNumberFormat="1" applyFont="1" applyBorder="1" applyAlignment="1">
      <alignment vertical="center"/>
      <protection/>
    </xf>
    <xf numFmtId="0" fontId="52" fillId="0" borderId="55" xfId="64" applyFont="1" applyBorder="1" applyAlignment="1">
      <alignment vertical="center"/>
      <protection/>
    </xf>
    <xf numFmtId="0" fontId="51" fillId="0" borderId="56" xfId="64" applyFont="1" applyBorder="1" applyAlignment="1">
      <alignment horizontal="center" vertical="center"/>
      <protection/>
    </xf>
    <xf numFmtId="4" fontId="50" fillId="0" borderId="28" xfId="52" applyNumberFormat="1" applyFont="1" applyBorder="1" applyAlignment="1">
      <alignment vertical="center"/>
    </xf>
    <xf numFmtId="0" fontId="61" fillId="0" borderId="27" xfId="64" applyFont="1" applyBorder="1" applyAlignment="1">
      <alignment vertical="center"/>
      <protection/>
    </xf>
    <xf numFmtId="4" fontId="50" fillId="0" borderId="27" xfId="64" applyNumberFormat="1" applyFont="1" applyBorder="1" applyAlignment="1">
      <alignment vertical="center"/>
      <protection/>
    </xf>
    <xf numFmtId="4" fontId="50" fillId="0" borderId="25" xfId="64" applyNumberFormat="1" applyFont="1" applyBorder="1" applyAlignment="1">
      <alignment vertical="center"/>
      <protection/>
    </xf>
    <xf numFmtId="176" fontId="50" fillId="0" borderId="27" xfId="59" applyNumberFormat="1" applyFont="1" applyBorder="1" applyAlignment="1">
      <alignment vertical="center"/>
    </xf>
    <xf numFmtId="10" fontId="50" fillId="0" borderId="25" xfId="64" applyNumberFormat="1" applyFont="1" applyBorder="1" applyAlignment="1">
      <alignment vertical="center"/>
      <protection/>
    </xf>
    <xf numFmtId="176" fontId="50" fillId="0" borderId="25" xfId="59" applyNumberFormat="1" applyFont="1" applyBorder="1" applyAlignment="1">
      <alignment vertical="center"/>
    </xf>
    <xf numFmtId="0" fontId="6" fillId="0" borderId="22" xfId="64" applyFont="1" applyBorder="1" applyAlignment="1">
      <alignment vertical="center"/>
      <protection/>
    </xf>
    <xf numFmtId="0" fontId="50" fillId="0" borderId="57" xfId="64" applyFont="1" applyBorder="1" applyAlignment="1">
      <alignment horizontal="center" vertical="center"/>
      <protection/>
    </xf>
    <xf numFmtId="0" fontId="50" fillId="0" borderId="58" xfId="64" applyFont="1" applyBorder="1" applyAlignment="1">
      <alignment horizontal="center" vertical="center"/>
      <protection/>
    </xf>
    <xf numFmtId="43" fontId="50" fillId="0" borderId="23" xfId="52" applyFont="1" applyBorder="1" applyAlignment="1">
      <alignment vertical="center"/>
    </xf>
    <xf numFmtId="0" fontId="50" fillId="0" borderId="51" xfId="64" applyFont="1" applyBorder="1" applyAlignment="1">
      <alignment vertical="center"/>
      <protection/>
    </xf>
    <xf numFmtId="176" fontId="50" fillId="0" borderId="27" xfId="57" applyNumberFormat="1" applyFont="1" applyBorder="1" applyAlignment="1">
      <alignment vertical="center"/>
    </xf>
    <xf numFmtId="0" fontId="51" fillId="0" borderId="51" xfId="64" applyFont="1" applyBorder="1" applyAlignment="1">
      <alignment vertical="center"/>
      <protection/>
    </xf>
    <xf numFmtId="10" fontId="50" fillId="0" borderId="51" xfId="64" applyNumberFormat="1" applyFont="1" applyBorder="1" applyAlignment="1">
      <alignment vertical="center"/>
      <protection/>
    </xf>
    <xf numFmtId="10" fontId="51" fillId="0" borderId="51" xfId="64" applyNumberFormat="1" applyFont="1" applyBorder="1" applyAlignment="1">
      <alignment vertical="center"/>
      <protection/>
    </xf>
    <xf numFmtId="0" fontId="61" fillId="0" borderId="51" xfId="64" applyFont="1" applyBorder="1" applyAlignment="1">
      <alignment vertical="center"/>
      <protection/>
    </xf>
    <xf numFmtId="4" fontId="61" fillId="0" borderId="27" xfId="52" applyNumberFormat="1" applyFont="1" applyBorder="1" applyAlignment="1">
      <alignment vertical="center"/>
    </xf>
    <xf numFmtId="10" fontId="50" fillId="0" borderId="27" xfId="57" applyNumberFormat="1" applyFont="1" applyBorder="1" applyAlignment="1">
      <alignment vertical="center"/>
    </xf>
    <xf numFmtId="0" fontId="10" fillId="0" borderId="56" xfId="64" applyFont="1" applyBorder="1" applyAlignment="1">
      <alignment horizontal="center" vertical="center"/>
      <protection/>
    </xf>
    <xf numFmtId="0" fontId="12" fillId="0" borderId="55" xfId="64" applyFont="1" applyBorder="1" applyAlignment="1">
      <alignment vertical="center"/>
      <protection/>
    </xf>
    <xf numFmtId="0" fontId="11" fillId="0" borderId="22" xfId="64" applyFont="1" applyBorder="1" applyAlignment="1">
      <alignment vertical="center"/>
      <protection/>
    </xf>
    <xf numFmtId="0" fontId="12" fillId="0" borderId="22" xfId="64" applyFont="1" applyBorder="1" applyAlignment="1">
      <alignment vertical="center"/>
      <protection/>
    </xf>
    <xf numFmtId="0" fontId="12" fillId="0" borderId="21" xfId="64" applyFont="1" applyBorder="1" applyAlignment="1">
      <alignment vertical="center"/>
      <protection/>
    </xf>
    <xf numFmtId="0" fontId="12" fillId="0" borderId="20" xfId="64" applyFont="1" applyBorder="1" applyAlignment="1">
      <alignment horizontal="center" vertical="center"/>
      <protection/>
    </xf>
    <xf numFmtId="0" fontId="12" fillId="0" borderId="19" xfId="64" applyFont="1" applyBorder="1" applyAlignment="1">
      <alignment horizontal="center" vertical="center"/>
      <protection/>
    </xf>
    <xf numFmtId="43" fontId="12" fillId="0" borderId="18" xfId="52" applyFont="1" applyBorder="1" applyAlignment="1">
      <alignment vertical="center"/>
    </xf>
    <xf numFmtId="4" fontId="50" fillId="0" borderId="59" xfId="52" applyNumberFormat="1" applyFont="1" applyBorder="1" applyAlignment="1">
      <alignment vertical="center"/>
    </xf>
    <xf numFmtId="4" fontId="61" fillId="0" borderId="27" xfId="52" applyNumberFormat="1" applyFont="1" applyBorder="1" applyAlignment="1">
      <alignment horizontal="right" vertical="center"/>
    </xf>
    <xf numFmtId="0" fontId="62" fillId="0" borderId="27" xfId="64" applyFont="1" applyBorder="1" applyAlignment="1">
      <alignment vertical="center"/>
      <protection/>
    </xf>
    <xf numFmtId="0" fontId="50" fillId="0" borderId="56" xfId="64" applyFont="1" applyBorder="1" applyAlignment="1">
      <alignment horizontal="center" vertical="center"/>
      <protection/>
    </xf>
    <xf numFmtId="0" fontId="62" fillId="0" borderId="51" xfId="64" applyFont="1" applyBorder="1" applyAlignment="1">
      <alignment vertical="center"/>
      <protection/>
    </xf>
    <xf numFmtId="10" fontId="13" fillId="0" borderId="25" xfId="64" applyNumberFormat="1" applyFont="1" applyBorder="1" applyAlignment="1">
      <alignment vertical="center"/>
      <protection/>
    </xf>
    <xf numFmtId="176" fontId="13" fillId="0" borderId="25" xfId="59" applyNumberFormat="1" applyFont="1" applyBorder="1" applyAlignment="1">
      <alignment vertical="center"/>
    </xf>
    <xf numFmtId="4" fontId="13" fillId="0" borderId="25" xfId="64" applyNumberFormat="1" applyFont="1" applyBorder="1" applyAlignment="1">
      <alignment vertical="center"/>
      <protection/>
    </xf>
    <xf numFmtId="4" fontId="14" fillId="0" borderId="25" xfId="64" applyNumberFormat="1" applyFont="1" applyBorder="1" applyAlignment="1">
      <alignment vertical="center"/>
      <protection/>
    </xf>
    <xf numFmtId="0" fontId="14" fillId="0" borderId="24" xfId="64" applyFont="1" applyBorder="1" applyAlignment="1">
      <alignment vertical="center"/>
      <protection/>
    </xf>
    <xf numFmtId="0" fontId="13" fillId="0" borderId="57" xfId="64" applyFont="1" applyBorder="1" applyAlignment="1">
      <alignment horizontal="center" vertical="center"/>
      <protection/>
    </xf>
    <xf numFmtId="0" fontId="13" fillId="0" borderId="58" xfId="64" applyFont="1" applyBorder="1" applyAlignment="1">
      <alignment horizontal="center" vertical="center"/>
      <protection/>
    </xf>
    <xf numFmtId="43" fontId="13" fillId="0" borderId="23" xfId="52" applyFont="1" applyBorder="1" applyAlignment="1">
      <alignment vertical="center"/>
    </xf>
    <xf numFmtId="10" fontId="14" fillId="0" borderId="54" xfId="64" applyNumberFormat="1" applyFont="1" applyBorder="1" applyAlignment="1">
      <alignment vertical="center"/>
      <protection/>
    </xf>
    <xf numFmtId="43" fontId="14" fillId="0" borderId="23" xfId="52" applyFont="1" applyBorder="1" applyAlignment="1">
      <alignment vertical="center"/>
    </xf>
    <xf numFmtId="10" fontId="53" fillId="0" borderId="54" xfId="64" applyNumberFormat="1" applyFont="1" applyBorder="1" applyAlignment="1">
      <alignment vertical="center"/>
      <protection/>
    </xf>
    <xf numFmtId="0" fontId="50" fillId="0" borderId="0" xfId="64" applyFont="1" applyAlignment="1">
      <alignment vertical="center"/>
      <protection/>
    </xf>
    <xf numFmtId="0" fontId="48" fillId="0" borderId="0" xfId="64" applyFont="1" applyAlignment="1">
      <alignment vertical="center"/>
      <protection/>
    </xf>
    <xf numFmtId="0" fontId="63" fillId="0" borderId="10" xfId="62" applyFont="1" applyFill="1" applyBorder="1" applyAlignment="1">
      <alignment vertical="center"/>
      <protection/>
    </xf>
    <xf numFmtId="0" fontId="50" fillId="0" borderId="22" xfId="64" applyFont="1" applyBorder="1" applyAlignment="1">
      <alignment vertical="center"/>
      <protection/>
    </xf>
    <xf numFmtId="0" fontId="52" fillId="0" borderId="22" xfId="64" applyFont="1" applyBorder="1" applyAlignment="1">
      <alignment vertical="center"/>
      <protection/>
    </xf>
    <xf numFmtId="0" fontId="52" fillId="0" borderId="21" xfId="64" applyFont="1" applyBorder="1" applyAlignment="1">
      <alignment vertical="center"/>
      <protection/>
    </xf>
    <xf numFmtId="0" fontId="52" fillId="0" borderId="20" xfId="64" applyFont="1" applyBorder="1" applyAlignment="1">
      <alignment horizontal="center" vertical="center"/>
      <protection/>
    </xf>
    <xf numFmtId="0" fontId="52" fillId="0" borderId="19" xfId="64" applyFont="1" applyBorder="1" applyAlignment="1">
      <alignment horizontal="center" vertical="center"/>
      <protection/>
    </xf>
    <xf numFmtId="43" fontId="52" fillId="0" borderId="18" xfId="52" applyFont="1" applyBorder="1" applyAlignment="1">
      <alignment vertical="center"/>
    </xf>
    <xf numFmtId="43" fontId="50" fillId="34" borderId="17" xfId="43" applyNumberFormat="1" applyFont="1" applyFill="1" applyBorder="1" applyAlignment="1">
      <alignment vertical="center"/>
    </xf>
    <xf numFmtId="0" fontId="63" fillId="37" borderId="41" xfId="62" applyFont="1" applyFill="1" applyBorder="1" applyAlignment="1">
      <alignment vertical="center"/>
      <protection/>
    </xf>
    <xf numFmtId="0" fontId="63" fillId="37" borderId="40" xfId="62" applyFont="1" applyFill="1" applyBorder="1" applyAlignment="1">
      <alignment vertical="center"/>
      <protection/>
    </xf>
    <xf numFmtId="0" fontId="63" fillId="37" borderId="44" xfId="62" applyFont="1" applyFill="1" applyBorder="1" applyAlignment="1">
      <alignment horizontal="center" vertical="center"/>
      <protection/>
    </xf>
    <xf numFmtId="0" fontId="63" fillId="37" borderId="48" xfId="62" applyFont="1" applyFill="1" applyBorder="1" applyAlignment="1">
      <alignment horizontal="center" vertical="center"/>
      <protection/>
    </xf>
    <xf numFmtId="0" fontId="63" fillId="37" borderId="43" xfId="62" applyFont="1" applyFill="1" applyBorder="1" applyAlignment="1">
      <alignment horizontal="center" vertical="center"/>
      <protection/>
    </xf>
    <xf numFmtId="0" fontId="63" fillId="37" borderId="42" xfId="62" applyFont="1" applyFill="1" applyBorder="1" applyAlignment="1">
      <alignment vertical="center"/>
      <protection/>
    </xf>
    <xf numFmtId="0" fontId="63" fillId="37" borderId="49" xfId="62" applyFont="1" applyFill="1" applyBorder="1" applyAlignment="1">
      <alignment vertical="center"/>
      <protection/>
    </xf>
    <xf numFmtId="0" fontId="40" fillId="33" borderId="16" xfId="62" applyFont="1" applyFill="1" applyBorder="1" applyAlignment="1">
      <alignment horizontal="left" vertical="center"/>
      <protection/>
    </xf>
    <xf numFmtId="0" fontId="40" fillId="33" borderId="15" xfId="62" applyFont="1" applyFill="1" applyBorder="1" applyAlignment="1">
      <alignment horizontal="left" vertical="center"/>
      <protection/>
    </xf>
    <xf numFmtId="0" fontId="40" fillId="33" borderId="14" xfId="62" applyFont="1" applyFill="1" applyBorder="1" applyAlignment="1">
      <alignment horizontal="left" vertical="center"/>
      <protection/>
    </xf>
    <xf numFmtId="0" fontId="40" fillId="33" borderId="13" xfId="62" applyFont="1" applyFill="1" applyBorder="1" applyAlignment="1">
      <alignment horizontal="left" vertical="center"/>
      <protection/>
    </xf>
    <xf numFmtId="0" fontId="40" fillId="33" borderId="12" xfId="62" applyFont="1" applyFill="1" applyBorder="1" applyAlignment="1">
      <alignment horizontal="left" vertical="center"/>
      <protection/>
    </xf>
    <xf numFmtId="0" fontId="40" fillId="33" borderId="11" xfId="62" applyFont="1" applyFill="1" applyBorder="1" applyAlignment="1">
      <alignment horizontal="left" vertical="center"/>
      <protection/>
    </xf>
    <xf numFmtId="10" fontId="50" fillId="0" borderId="27" xfId="64" applyNumberFormat="1" applyFont="1" applyBorder="1" applyAlignment="1">
      <alignment vertical="center"/>
      <protection/>
    </xf>
    <xf numFmtId="4" fontId="50" fillId="0" borderId="25" xfId="52" applyNumberFormat="1" applyFont="1" applyBorder="1" applyAlignment="1">
      <alignment vertical="center"/>
    </xf>
    <xf numFmtId="9" fontId="64" fillId="0" borderId="27" xfId="64" applyNumberFormat="1" applyFont="1" applyBorder="1" applyAlignment="1">
      <alignment vertical="center"/>
      <protection/>
    </xf>
    <xf numFmtId="4" fontId="64" fillId="0" borderId="27" xfId="52" applyNumberFormat="1" applyFont="1" applyBorder="1" applyAlignment="1">
      <alignment vertical="center"/>
    </xf>
    <xf numFmtId="0" fontId="64" fillId="0" borderId="26" xfId="64" applyFont="1" applyBorder="1" applyAlignment="1">
      <alignment vertical="center"/>
      <protection/>
    </xf>
    <xf numFmtId="0" fontId="64" fillId="0" borderId="50" xfId="64" applyFont="1" applyBorder="1" applyAlignment="1">
      <alignment horizontal="center" vertical="center"/>
      <protection/>
    </xf>
    <xf numFmtId="0" fontId="64" fillId="0" borderId="51" xfId="64" applyFont="1" applyBorder="1" applyAlignment="1">
      <alignment horizontal="center" vertical="center"/>
      <protection/>
    </xf>
    <xf numFmtId="43" fontId="64" fillId="0" borderId="52" xfId="52" applyFont="1" applyBorder="1" applyAlignment="1">
      <alignment vertical="center"/>
    </xf>
    <xf numFmtId="0" fontId="53" fillId="0" borderId="55" xfId="64" applyFont="1" applyBorder="1" applyAlignment="1">
      <alignment vertical="center"/>
      <protection/>
    </xf>
    <xf numFmtId="14" fontId="51" fillId="0" borderId="0" xfId="62" applyNumberFormat="1" applyFont="1" applyBorder="1" applyAlignment="1">
      <alignment horizontal="left" vertical="center"/>
      <protection/>
    </xf>
    <xf numFmtId="0" fontId="51" fillId="0" borderId="0" xfId="62" applyFont="1" applyBorder="1" applyAlignment="1">
      <alignment horizontal="left" vertical="center"/>
      <protection/>
    </xf>
    <xf numFmtId="0" fontId="51" fillId="0" borderId="0" xfId="62" applyFont="1" applyBorder="1" applyAlignment="1">
      <alignment horizontal="center" vertical="center"/>
      <protection/>
    </xf>
    <xf numFmtId="49" fontId="51" fillId="0" borderId="0" xfId="62" applyNumberFormat="1" applyFont="1" applyBorder="1" applyAlignment="1">
      <alignment horizontal="center" vertical="center"/>
      <protection/>
    </xf>
    <xf numFmtId="0" fontId="51" fillId="0" borderId="0" xfId="62" applyNumberFormat="1" applyFont="1" applyBorder="1" applyAlignment="1">
      <alignment horizontal="center" vertical="center"/>
      <protection/>
    </xf>
    <xf numFmtId="14" fontId="55" fillId="0" borderId="0" xfId="62" applyNumberFormat="1" applyFont="1" applyBorder="1" applyAlignment="1">
      <alignment horizontal="left" vertical="center"/>
      <protection/>
    </xf>
    <xf numFmtId="0" fontId="55" fillId="0" borderId="0" xfId="62" applyFont="1" applyBorder="1" applyAlignment="1">
      <alignment vertical="center"/>
      <protection/>
    </xf>
    <xf numFmtId="0" fontId="55" fillId="0" borderId="0" xfId="62" applyFont="1" applyBorder="1" applyAlignment="1">
      <alignment horizontal="center" vertical="center"/>
      <protection/>
    </xf>
    <xf numFmtId="49" fontId="55" fillId="0" borderId="0" xfId="62" applyNumberFormat="1" applyFont="1" applyBorder="1" applyAlignment="1">
      <alignment horizontal="center" vertical="center"/>
      <protection/>
    </xf>
    <xf numFmtId="0" fontId="55" fillId="0" borderId="0" xfId="62" applyNumberFormat="1" applyFont="1" applyBorder="1" applyAlignment="1">
      <alignment horizontal="center" vertical="center"/>
      <protection/>
    </xf>
    <xf numFmtId="195" fontId="55" fillId="0" borderId="0" xfId="43" applyFont="1" applyBorder="1" applyAlignment="1">
      <alignment vertical="center"/>
    </xf>
    <xf numFmtId="0" fontId="51" fillId="0" borderId="0" xfId="62" applyFont="1" applyAlignment="1">
      <alignment vertical="center"/>
      <protection/>
    </xf>
    <xf numFmtId="0" fontId="51" fillId="0" borderId="45" xfId="62" applyFont="1" applyBorder="1" applyAlignment="1">
      <alignment horizontal="center" vertical="center" shrinkToFit="1"/>
      <protection/>
    </xf>
    <xf numFmtId="0" fontId="55" fillId="0" borderId="0" xfId="62" applyFont="1" applyAlignment="1">
      <alignment vertical="center"/>
      <protection/>
    </xf>
    <xf numFmtId="0" fontId="51" fillId="0" borderId="47" xfId="62" applyFont="1" applyBorder="1" applyAlignment="1">
      <alignment horizontal="center" vertical="center" shrinkToFit="1"/>
      <protection/>
    </xf>
    <xf numFmtId="0" fontId="51" fillId="0" borderId="26" xfId="64" applyFont="1" applyBorder="1" applyAlignment="1">
      <alignment vertical="center"/>
      <protection/>
    </xf>
    <xf numFmtId="0" fontId="51" fillId="0" borderId="50" xfId="64" applyFont="1" applyBorder="1" applyAlignment="1">
      <alignment horizontal="center" vertical="center"/>
      <protection/>
    </xf>
    <xf numFmtId="0" fontId="51" fillId="0" borderId="51" xfId="64" applyFont="1" applyBorder="1" applyAlignment="1">
      <alignment horizontal="center" vertical="center"/>
      <protection/>
    </xf>
    <xf numFmtId="43" fontId="51" fillId="0" borderId="52" xfId="52" applyFont="1" applyBorder="1" applyAlignment="1">
      <alignment vertical="center"/>
    </xf>
    <xf numFmtId="0" fontId="8" fillId="0" borderId="0" xfId="64" applyFont="1" applyAlignment="1">
      <alignment vertical="center"/>
      <protection/>
    </xf>
    <xf numFmtId="9" fontId="51" fillId="0" borderId="27" xfId="64" applyNumberFormat="1" applyFont="1" applyBorder="1" applyAlignment="1">
      <alignment horizontal="right" vertical="center"/>
      <protection/>
    </xf>
    <xf numFmtId="4" fontId="51" fillId="0" borderId="27" xfId="52" applyNumberFormat="1" applyFont="1" applyBorder="1" applyAlignment="1">
      <alignment horizontal="right" vertical="center"/>
    </xf>
    <xf numFmtId="4" fontId="50" fillId="0" borderId="27" xfId="57" applyNumberFormat="1" applyFont="1" applyBorder="1" applyAlignment="1">
      <alignment vertical="center"/>
    </xf>
    <xf numFmtId="0" fontId="50" fillId="0" borderId="27" xfId="64" applyNumberFormat="1" applyFont="1" applyBorder="1" applyAlignment="1">
      <alignment vertical="center"/>
      <protection/>
    </xf>
    <xf numFmtId="2" fontId="50" fillId="0" borderId="27" xfId="57" applyNumberFormat="1" applyFont="1" applyBorder="1" applyAlignment="1">
      <alignment horizontal="center" vertical="center"/>
    </xf>
    <xf numFmtId="185" fontId="50" fillId="0" borderId="27" xfId="64" applyNumberFormat="1" applyFont="1" applyBorder="1" applyAlignment="1">
      <alignment vertical="center"/>
      <protection/>
    </xf>
    <xf numFmtId="185" fontId="50" fillId="0" borderId="27" xfId="59" applyNumberFormat="1" applyFont="1" applyBorder="1" applyAlignment="1">
      <alignment vertical="center"/>
    </xf>
    <xf numFmtId="0" fontId="50" fillId="0" borderId="24" xfId="64" applyFont="1" applyBorder="1" applyAlignment="1">
      <alignment vertical="center"/>
      <protection/>
    </xf>
    <xf numFmtId="0" fontId="50" fillId="0" borderId="21" xfId="64" applyFont="1" applyBorder="1" applyAlignment="1">
      <alignment vertical="center"/>
      <protection/>
    </xf>
    <xf numFmtId="0" fontId="50" fillId="0" borderId="20" xfId="64" applyFont="1" applyBorder="1" applyAlignment="1">
      <alignment horizontal="center" vertical="center"/>
      <protection/>
    </xf>
    <xf numFmtId="0" fontId="50" fillId="0" borderId="19" xfId="64" applyFont="1" applyBorder="1" applyAlignment="1">
      <alignment horizontal="center" vertical="center"/>
      <protection/>
    </xf>
    <xf numFmtId="43" fontId="50" fillId="0" borderId="18" xfId="52" applyFont="1" applyBorder="1" applyAlignment="1">
      <alignment vertical="center"/>
    </xf>
    <xf numFmtId="0" fontId="61" fillId="0" borderId="0" xfId="64" applyFont="1" applyAlignment="1">
      <alignment vertical="center"/>
      <protection/>
    </xf>
    <xf numFmtId="9" fontId="50" fillId="0" borderId="27" xfId="57" applyNumberFormat="1" applyFont="1" applyBorder="1" applyAlignment="1">
      <alignment horizontal="center" vertical="center"/>
    </xf>
    <xf numFmtId="186" fontId="52" fillId="0" borderId="27" xfId="64" applyNumberFormat="1" applyFont="1" applyBorder="1" applyAlignment="1">
      <alignment vertical="center"/>
      <protection/>
    </xf>
    <xf numFmtId="4" fontId="50" fillId="0" borderId="27" xfId="52" applyNumberFormat="1" applyFont="1" applyBorder="1" applyAlignment="1">
      <alignment horizontal="right" vertical="center"/>
    </xf>
    <xf numFmtId="176" fontId="50" fillId="0" borderId="27" xfId="64" applyNumberFormat="1" applyFont="1" applyBorder="1" applyAlignment="1">
      <alignment vertical="center"/>
      <protection/>
    </xf>
    <xf numFmtId="0" fontId="50" fillId="0" borderId="27" xfId="64" applyFont="1" applyBorder="1" applyAlignment="1">
      <alignment horizontal="center" vertical="center"/>
      <protection/>
    </xf>
    <xf numFmtId="0" fontId="50" fillId="0" borderId="60" xfId="64" applyFont="1" applyBorder="1" applyAlignment="1">
      <alignment horizontal="center" vertical="center"/>
      <protection/>
    </xf>
    <xf numFmtId="9" fontId="50" fillId="0" borderId="27" xfId="64" applyNumberFormat="1" applyFont="1" applyBorder="1" applyAlignment="1">
      <alignment horizontal="center" vertical="center"/>
      <protection/>
    </xf>
    <xf numFmtId="0" fontId="50" fillId="0" borderId="0" xfId="64" applyNumberFormat="1" applyFont="1" applyAlignment="1">
      <alignment vertical="center"/>
      <protection/>
    </xf>
    <xf numFmtId="4" fontId="51" fillId="38" borderId="27" xfId="52" applyNumberFormat="1" applyFont="1" applyFill="1" applyBorder="1" applyAlignment="1">
      <alignment vertical="center"/>
    </xf>
    <xf numFmtId="4" fontId="50" fillId="0" borderId="27" xfId="52" applyNumberFormat="1" applyFont="1" applyBorder="1" applyAlignment="1">
      <alignment horizontal="center" vertical="center"/>
    </xf>
    <xf numFmtId="4" fontId="50" fillId="38" borderId="27" xfId="52" applyNumberFormat="1" applyFont="1" applyFill="1" applyBorder="1" applyAlignment="1">
      <alignment vertical="center"/>
    </xf>
    <xf numFmtId="2" fontId="50" fillId="0" borderId="27" xfId="64" applyNumberFormat="1" applyFont="1" applyBorder="1" applyAlignment="1">
      <alignment vertical="center"/>
      <protection/>
    </xf>
    <xf numFmtId="4" fontId="50" fillId="0" borderId="0" xfId="52" applyNumberFormat="1" applyFont="1" applyBorder="1" applyAlignment="1">
      <alignment vertical="center"/>
    </xf>
    <xf numFmtId="0" fontId="53" fillId="0" borderId="56" xfId="64" applyFont="1" applyBorder="1" applyAlignment="1">
      <alignment horizontal="center" vertical="center"/>
      <protection/>
    </xf>
    <xf numFmtId="0" fontId="9" fillId="0" borderId="61" xfId="64" applyFont="1" applyBorder="1" applyAlignment="1">
      <alignment vertical="center"/>
      <protection/>
    </xf>
    <xf numFmtId="0" fontId="65" fillId="0" borderId="56" xfId="64" applyFont="1" applyBorder="1" applyAlignment="1">
      <alignment horizontal="center" vertical="center"/>
      <protection/>
    </xf>
    <xf numFmtId="10" fontId="54" fillId="0" borderId="54" xfId="64" applyNumberFormat="1" applyFont="1" applyBorder="1" applyAlignment="1">
      <alignment vertical="center"/>
      <protection/>
    </xf>
    <xf numFmtId="0" fontId="65" fillId="0" borderId="53" xfId="64" applyFont="1" applyBorder="1" applyAlignment="1">
      <alignment vertical="center"/>
      <protection/>
    </xf>
    <xf numFmtId="0" fontId="54" fillId="0" borderId="55" xfId="64" applyFont="1" applyBorder="1" applyAlignment="1">
      <alignment vertical="center"/>
      <protection/>
    </xf>
    <xf numFmtId="10" fontId="65" fillId="0" borderId="54" xfId="64" applyNumberFormat="1" applyFont="1" applyBorder="1" applyAlignment="1">
      <alignment vertical="center"/>
      <protection/>
    </xf>
    <xf numFmtId="4" fontId="51" fillId="38" borderId="27" xfId="52" applyNumberFormat="1" applyFont="1" applyFill="1" applyBorder="1" applyAlignment="1">
      <alignment horizontal="right" vertical="center"/>
    </xf>
    <xf numFmtId="0" fontId="65" fillId="0" borderId="55" xfId="64" applyFont="1" applyBorder="1" applyAlignment="1">
      <alignment vertical="center"/>
      <protection/>
    </xf>
    <xf numFmtId="14" fontId="65" fillId="0" borderId="0" xfId="62" applyNumberFormat="1" applyFont="1" applyBorder="1" applyAlignment="1">
      <alignment horizontal="left" vertical="center"/>
      <protection/>
    </xf>
    <xf numFmtId="0" fontId="66" fillId="37" borderId="41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/>
      <protection/>
    </xf>
    <xf numFmtId="0" fontId="92" fillId="0" borderId="0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left"/>
      <protection/>
    </xf>
    <xf numFmtId="0" fontId="17" fillId="0" borderId="0" xfId="62" applyFont="1" applyFill="1" applyBorder="1" applyAlignment="1">
      <alignment horizontal="center"/>
      <protection/>
    </xf>
    <xf numFmtId="0" fontId="17" fillId="0" borderId="0" xfId="62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20" fillId="0" borderId="0" xfId="62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0" fontId="93" fillId="0" borderId="0" xfId="63" applyFont="1" applyFill="1" applyBorder="1" applyAlignment="1">
      <alignment vertical="top"/>
      <protection/>
    </xf>
    <xf numFmtId="0" fontId="23" fillId="0" borderId="0" xfId="62" applyFont="1" applyFill="1" applyBorder="1" applyAlignment="1">
      <alignment horizontal="center" vertical="top"/>
      <protection/>
    </xf>
    <xf numFmtId="0" fontId="93" fillId="0" borderId="0" xfId="63" applyFont="1" applyFill="1" applyBorder="1" applyAlignment="1">
      <alignment horizontal="center" vertical="top"/>
      <protection/>
    </xf>
    <xf numFmtId="0" fontId="24" fillId="0" borderId="0" xfId="64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43" fontId="24" fillId="0" borderId="0" xfId="52" applyFont="1" applyFill="1" applyBorder="1" applyAlignment="1">
      <alignment vertical="center"/>
    </xf>
    <xf numFmtId="0" fontId="23" fillId="0" borderId="0" xfId="64" applyFont="1" applyFill="1" applyBorder="1" applyAlignment="1">
      <alignment horizontal="center" vertical="center"/>
      <protection/>
    </xf>
    <xf numFmtId="9" fontId="15" fillId="0" borderId="0" xfId="64" applyNumberFormat="1" applyFont="1" applyFill="1" applyBorder="1" applyAlignment="1">
      <alignment vertical="center"/>
      <protection/>
    </xf>
    <xf numFmtId="4" fontId="15" fillId="0" borderId="0" xfId="52" applyNumberFormat="1" applyFont="1" applyFill="1" applyBorder="1" applyAlignment="1">
      <alignment vertical="center"/>
    </xf>
    <xf numFmtId="0" fontId="15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43" fontId="15" fillId="0" borderId="0" xfId="52" applyFont="1" applyFill="1" applyBorder="1" applyAlignment="1">
      <alignment vertical="center"/>
    </xf>
    <xf numFmtId="176" fontId="15" fillId="0" borderId="0" xfId="57" applyNumberFormat="1" applyFont="1" applyFill="1" applyBorder="1" applyAlignment="1">
      <alignment vertical="center"/>
    </xf>
    <xf numFmtId="0" fontId="21" fillId="0" borderId="0" xfId="64" applyFont="1" applyFill="1" applyBorder="1" applyAlignment="1">
      <alignment vertical="center"/>
      <protection/>
    </xf>
    <xf numFmtId="9" fontId="15" fillId="0" borderId="0" xfId="59" applyNumberFormat="1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10" fontId="24" fillId="0" borderId="0" xfId="64" applyNumberFormat="1" applyFont="1" applyFill="1" applyBorder="1" applyAlignment="1">
      <alignment vertical="center"/>
      <protection/>
    </xf>
    <xf numFmtId="176" fontId="15" fillId="0" borderId="0" xfId="59" applyNumberFormat="1" applyFont="1" applyFill="1" applyBorder="1" applyAlignment="1">
      <alignment vertical="center"/>
    </xf>
    <xf numFmtId="4" fontId="15" fillId="0" borderId="0" xfId="64" applyNumberFormat="1" applyFont="1" applyFill="1" applyBorder="1" applyAlignment="1">
      <alignment vertical="center"/>
      <protection/>
    </xf>
    <xf numFmtId="4" fontId="24" fillId="0" borderId="0" xfId="64" applyNumberFormat="1" applyFont="1" applyFill="1" applyBorder="1" applyAlignment="1">
      <alignment vertical="center"/>
      <protection/>
    </xf>
    <xf numFmtId="14" fontId="15" fillId="0" borderId="0" xfId="62" applyNumberFormat="1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49" fontId="15" fillId="0" borderId="0" xfId="62" applyNumberFormat="1" applyFont="1" applyFill="1" applyBorder="1" applyAlignment="1">
      <alignment horizontal="center" vertical="center"/>
      <protection/>
    </xf>
    <xf numFmtId="0" fontId="15" fillId="0" borderId="0" xfId="62" applyNumberFormat="1" applyFont="1" applyFill="1" applyBorder="1" applyAlignment="1">
      <alignment horizontal="center" vertical="center"/>
      <protection/>
    </xf>
    <xf numFmtId="43" fontId="18" fillId="0" borderId="0" xfId="43" applyNumberFormat="1" applyFont="1" applyFill="1" applyBorder="1" applyAlignment="1">
      <alignment vertical="center"/>
    </xf>
    <xf numFmtId="195" fontId="15" fillId="0" borderId="0" xfId="43" applyFont="1" applyFill="1" applyBorder="1" applyAlignment="1">
      <alignment horizontal="center" vertical="center"/>
    </xf>
    <xf numFmtId="14" fontId="21" fillId="0" borderId="0" xfId="62" applyNumberFormat="1" applyFont="1" applyFill="1" applyBorder="1" applyAlignment="1">
      <alignment horizontal="left"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49" fontId="21" fillId="0" borderId="0" xfId="62" applyNumberFormat="1" applyFont="1" applyFill="1" applyBorder="1" applyAlignment="1">
      <alignment horizontal="center" vertical="center"/>
      <protection/>
    </xf>
    <xf numFmtId="0" fontId="21" fillId="0" borderId="0" xfId="62" applyNumberFormat="1" applyFont="1" applyFill="1" applyBorder="1" applyAlignment="1">
      <alignment horizontal="center" vertical="center"/>
      <protection/>
    </xf>
    <xf numFmtId="195" fontId="21" fillId="0" borderId="0" xfId="43" applyFont="1" applyFill="1" applyBorder="1" applyAlignment="1">
      <alignment vertical="center"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left" vertical="center"/>
      <protection/>
    </xf>
    <xf numFmtId="193" fontId="15" fillId="0" borderId="0" xfId="62" applyNumberFormat="1" applyFont="1" applyFill="1" applyBorder="1" applyAlignment="1">
      <alignment horizontal="center" vertical="center"/>
      <protection/>
    </xf>
    <xf numFmtId="0" fontId="94" fillId="0" borderId="0" xfId="62" applyFont="1" applyFill="1" applyBorder="1" applyAlignment="1">
      <alignment horizontal="center" vertical="center"/>
      <protection/>
    </xf>
    <xf numFmtId="0" fontId="94" fillId="0" borderId="0" xfId="0" applyFont="1" applyFill="1" applyBorder="1" applyAlignment="1">
      <alignment horizontal="center" vertical="center"/>
    </xf>
    <xf numFmtId="0" fontId="21" fillId="0" borderId="0" xfId="64" applyFont="1" applyFill="1" applyBorder="1" applyAlignment="1">
      <alignment/>
      <protection/>
    </xf>
    <xf numFmtId="0" fontId="28" fillId="0" borderId="0" xfId="62" applyFont="1" applyFill="1" applyBorder="1" applyAlignment="1">
      <alignment/>
      <protection/>
    </xf>
    <xf numFmtId="0" fontId="29" fillId="0" borderId="0" xfId="62" applyFont="1" applyFill="1" applyBorder="1" applyAlignment="1">
      <alignment/>
      <protection/>
    </xf>
    <xf numFmtId="0" fontId="29" fillId="7" borderId="0" xfId="62" applyFont="1" applyFill="1" applyBorder="1" applyAlignment="1">
      <alignment/>
      <protection/>
    </xf>
    <xf numFmtId="0" fontId="29" fillId="0" borderId="0" xfId="62" applyFont="1" applyFill="1" applyBorder="1" applyAlignment="1" applyProtection="1">
      <alignment vertical="center"/>
      <protection/>
    </xf>
    <xf numFmtId="0" fontId="29" fillId="7" borderId="0" xfId="62" applyFont="1" applyFill="1" applyBorder="1" applyAlignment="1">
      <alignment horizontal="left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vertical="top"/>
      <protection/>
    </xf>
    <xf numFmtId="0" fontId="95" fillId="0" borderId="0" xfId="63" applyFont="1" applyFill="1" applyBorder="1" applyAlignment="1">
      <alignment vertical="top"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0" xfId="64" applyFont="1" applyFill="1" applyBorder="1" applyAlignment="1">
      <alignment horizontal="center" vertical="center"/>
      <protection/>
    </xf>
    <xf numFmtId="0" fontId="30" fillId="0" borderId="0" xfId="64" applyFont="1" applyFill="1" applyBorder="1" applyAlignment="1">
      <alignment vertical="center"/>
      <protection/>
    </xf>
    <xf numFmtId="9" fontId="29" fillId="0" borderId="0" xfId="64" applyNumberFormat="1" applyFont="1" applyFill="1" applyBorder="1" applyAlignment="1">
      <alignment vertical="center"/>
      <protection/>
    </xf>
    <xf numFmtId="4" fontId="29" fillId="0" borderId="0" xfId="52" applyNumberFormat="1" applyFont="1" applyFill="1" applyBorder="1" applyAlignment="1">
      <alignment vertical="center"/>
    </xf>
    <xf numFmtId="4" fontId="30" fillId="0" borderId="0" xfId="52" applyNumberFormat="1" applyFont="1" applyFill="1" applyBorder="1" applyAlignment="1">
      <alignment vertical="center"/>
    </xf>
    <xf numFmtId="10" fontId="29" fillId="0" borderId="0" xfId="57" applyNumberFormat="1" applyFont="1" applyFill="1" applyBorder="1" applyAlignment="1">
      <alignment vertical="center"/>
    </xf>
    <xf numFmtId="176" fontId="29" fillId="0" borderId="0" xfId="64" applyNumberFormat="1" applyFont="1" applyFill="1" applyBorder="1" applyAlignment="1">
      <alignment vertical="center"/>
      <protection/>
    </xf>
    <xf numFmtId="176" fontId="29" fillId="0" borderId="0" xfId="57" applyNumberFormat="1" applyFont="1" applyFill="1" applyBorder="1" applyAlignment="1">
      <alignment vertical="center"/>
    </xf>
    <xf numFmtId="0" fontId="29" fillId="0" borderId="0" xfId="62" applyFont="1" applyFill="1" applyBorder="1" applyAlignment="1" applyProtection="1">
      <alignment horizontal="right" vertical="center"/>
      <protection/>
    </xf>
    <xf numFmtId="203" fontId="95" fillId="7" borderId="0" xfId="63" applyNumberFormat="1" applyFont="1" applyFill="1" applyBorder="1" applyAlignment="1">
      <alignment horizontal="left" vertical="top"/>
      <protection/>
    </xf>
    <xf numFmtId="0" fontId="95" fillId="7" borderId="0" xfId="63" applyFont="1" applyFill="1" applyBorder="1" applyAlignment="1">
      <alignment vertical="top"/>
      <protection/>
    </xf>
    <xf numFmtId="4" fontId="50" fillId="39" borderId="27" xfId="52" applyNumberFormat="1" applyFont="1" applyFill="1" applyBorder="1" applyAlignment="1">
      <alignment vertical="center"/>
    </xf>
    <xf numFmtId="4" fontId="50" fillId="0" borderId="59" xfId="57" applyNumberFormat="1" applyFont="1" applyBorder="1" applyAlignment="1">
      <alignment vertical="center"/>
    </xf>
    <xf numFmtId="9" fontId="50" fillId="0" borderId="27" xfId="64" applyNumberFormat="1" applyFont="1" applyFill="1" applyBorder="1" applyAlignment="1">
      <alignment vertical="center"/>
      <protection/>
    </xf>
    <xf numFmtId="4" fontId="50" fillId="0" borderId="27" xfId="52" applyNumberFormat="1" applyFont="1" applyFill="1" applyBorder="1" applyAlignment="1">
      <alignment vertical="center"/>
    </xf>
    <xf numFmtId="0" fontId="50" fillId="0" borderId="26" xfId="64" applyFont="1" applyFill="1" applyBorder="1" applyAlignment="1">
      <alignment vertical="center"/>
      <protection/>
    </xf>
    <xf numFmtId="0" fontId="50" fillId="0" borderId="50" xfId="64" applyFont="1" applyFill="1" applyBorder="1" applyAlignment="1">
      <alignment horizontal="center" vertical="center"/>
      <protection/>
    </xf>
    <xf numFmtId="0" fontId="50" fillId="0" borderId="51" xfId="64" applyFont="1" applyFill="1" applyBorder="1" applyAlignment="1">
      <alignment horizontal="center" vertical="center"/>
      <protection/>
    </xf>
    <xf numFmtId="43" fontId="50" fillId="0" borderId="52" xfId="52" applyFont="1" applyFill="1" applyBorder="1" applyAlignment="1">
      <alignment vertical="center"/>
    </xf>
    <xf numFmtId="0" fontId="61" fillId="0" borderId="27" xfId="64" applyFont="1" applyFill="1" applyBorder="1" applyAlignment="1">
      <alignment vertical="center"/>
      <protection/>
    </xf>
    <xf numFmtId="4" fontId="61" fillId="0" borderId="27" xfId="52" applyNumberFormat="1" applyFont="1" applyFill="1" applyBorder="1" applyAlignment="1">
      <alignment horizontal="right" vertical="center"/>
    </xf>
    <xf numFmtId="4" fontId="50" fillId="0" borderId="28" xfId="57" applyNumberFormat="1" applyFont="1" applyBorder="1" applyAlignment="1">
      <alignment vertical="center"/>
    </xf>
    <xf numFmtId="4" fontId="50" fillId="0" borderId="62" xfId="52" applyNumberFormat="1" applyFont="1" applyBorder="1" applyAlignment="1">
      <alignment vertical="center"/>
    </xf>
    <xf numFmtId="0" fontId="50" fillId="0" borderId="51" xfId="64" applyFont="1" applyFill="1" applyBorder="1" applyAlignment="1">
      <alignment vertical="center"/>
      <protection/>
    </xf>
    <xf numFmtId="0" fontId="50" fillId="0" borderId="27" xfId="64" applyFont="1" applyFill="1" applyBorder="1" applyAlignment="1">
      <alignment vertical="center"/>
      <protection/>
    </xf>
    <xf numFmtId="9" fontId="50" fillId="0" borderId="27" xfId="64" applyNumberFormat="1" applyFont="1" applyFill="1" applyBorder="1" applyAlignment="1">
      <alignment horizontal="center" vertical="center"/>
      <protection/>
    </xf>
    <xf numFmtId="4" fontId="50" fillId="0" borderId="27" xfId="52" applyNumberFormat="1" applyFont="1" applyFill="1" applyBorder="1" applyAlignment="1">
      <alignment horizontal="right" vertical="center"/>
    </xf>
    <xf numFmtId="10" fontId="50" fillId="0" borderId="27" xfId="64" applyNumberFormat="1" applyFont="1" applyFill="1" applyBorder="1" applyAlignment="1">
      <alignment vertical="center"/>
      <protection/>
    </xf>
    <xf numFmtId="4" fontId="50" fillId="0" borderId="63" xfId="52" applyNumberFormat="1" applyFont="1" applyFill="1" applyBorder="1" applyAlignment="1">
      <alignment vertical="center"/>
    </xf>
    <xf numFmtId="0" fontId="51" fillId="0" borderId="56" xfId="64" applyFont="1" applyFill="1" applyBorder="1" applyAlignment="1">
      <alignment horizontal="center" vertical="center"/>
      <protection/>
    </xf>
    <xf numFmtId="4" fontId="50" fillId="0" borderId="0" xfId="52" applyNumberFormat="1" applyFont="1" applyFill="1" applyBorder="1" applyAlignment="1">
      <alignment vertical="center"/>
    </xf>
    <xf numFmtId="4" fontId="50" fillId="0" borderId="28" xfId="52" applyNumberFormat="1" applyFont="1" applyFill="1" applyBorder="1" applyAlignment="1">
      <alignment vertical="center"/>
    </xf>
    <xf numFmtId="9" fontId="50" fillId="0" borderId="27" xfId="64" applyNumberFormat="1" applyFont="1" applyBorder="1" applyAlignment="1">
      <alignment horizontal="right" vertical="center"/>
      <protection/>
    </xf>
    <xf numFmtId="4" fontId="50" fillId="0" borderId="27" xfId="64" applyNumberFormat="1" applyFont="1" applyBorder="1" applyAlignment="1">
      <alignment horizontal="right" vertical="center"/>
      <protection/>
    </xf>
    <xf numFmtId="4" fontId="50" fillId="0" borderId="27" xfId="57" applyNumberFormat="1" applyFont="1" applyBorder="1" applyAlignment="1">
      <alignment horizontal="right" vertical="center"/>
    </xf>
    <xf numFmtId="10" fontId="50" fillId="0" borderId="27" xfId="52" applyNumberFormat="1" applyFont="1" applyBorder="1" applyAlignment="1">
      <alignment horizontal="right" vertical="center"/>
    </xf>
    <xf numFmtId="0" fontId="53" fillId="35" borderId="64" xfId="62" applyFont="1" applyFill="1" applyBorder="1" applyAlignment="1">
      <alignment vertical="top"/>
      <protection/>
    </xf>
    <xf numFmtId="0" fontId="83" fillId="0" borderId="65" xfId="63" applyBorder="1" applyAlignment="1">
      <alignment vertical="top"/>
      <protection/>
    </xf>
    <xf numFmtId="0" fontId="53" fillId="35" borderId="66" xfId="62" applyFont="1" applyFill="1" applyBorder="1" applyAlignment="1">
      <alignment vertical="top"/>
      <protection/>
    </xf>
    <xf numFmtId="0" fontId="83" fillId="0" borderId="67" xfId="63" applyBorder="1" applyAlignment="1">
      <alignment vertical="top"/>
      <protection/>
    </xf>
    <xf numFmtId="0" fontId="83" fillId="0" borderId="68" xfId="63" applyBorder="1" applyAlignment="1">
      <alignment vertical="top"/>
      <protection/>
    </xf>
    <xf numFmtId="0" fontId="83" fillId="0" borderId="69" xfId="63" applyBorder="1" applyAlignment="1">
      <alignment vertical="top"/>
      <protection/>
    </xf>
    <xf numFmtId="0" fontId="53" fillId="35" borderId="66" xfId="62" applyFont="1" applyFill="1" applyBorder="1" applyAlignment="1">
      <alignment horizontal="center" vertical="top"/>
      <protection/>
    </xf>
    <xf numFmtId="0" fontId="83" fillId="0" borderId="70" xfId="63" applyBorder="1" applyAlignment="1">
      <alignment horizontal="center" vertical="top"/>
      <protection/>
    </xf>
    <xf numFmtId="0" fontId="96" fillId="0" borderId="49" xfId="62" applyFont="1" applyBorder="1" applyAlignment="1">
      <alignment horizontal="center" vertical="center"/>
      <protection/>
    </xf>
    <xf numFmtId="0" fontId="97" fillId="0" borderId="71" xfId="0" applyFont="1" applyBorder="1" applyAlignment="1">
      <alignment horizontal="center" vertical="center"/>
    </xf>
    <xf numFmtId="0" fontId="97" fillId="0" borderId="72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6" fillId="0" borderId="71" xfId="0" applyFont="1" applyBorder="1" applyAlignment="1">
      <alignment horizontal="center" vertical="center"/>
    </xf>
    <xf numFmtId="0" fontId="96" fillId="0" borderId="72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_Buchungsliste leer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Komma 3" xfId="50"/>
    <cellStyle name="Komma 4" xfId="51"/>
    <cellStyle name="Komma 5" xfId="52"/>
    <cellStyle name="Hyperlink" xfId="53"/>
    <cellStyle name="Muster" xfId="54"/>
    <cellStyle name="Neutral" xfId="55"/>
    <cellStyle name="Notiz" xfId="56"/>
    <cellStyle name="Percent" xfId="57"/>
    <cellStyle name="Prozent 2" xfId="58"/>
    <cellStyle name="Prozent 3" xfId="59"/>
    <cellStyle name="Rechnung" xfId="60"/>
    <cellStyle name="Schlecht" xfId="61"/>
    <cellStyle name="Standard 2" xfId="62"/>
    <cellStyle name="Standard 3" xfId="63"/>
    <cellStyle name="Standard_Buchungsbeleg Quadra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098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66675</xdr:colOff>
      <xdr:row>2</xdr:row>
      <xdr:rowOff>171450</xdr:rowOff>
    </xdr:from>
    <xdr:to>
      <xdr:col>3</xdr:col>
      <xdr:colOff>638175</xdr:colOff>
      <xdr:row>4</xdr:row>
      <xdr:rowOff>180975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33400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098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76200</xdr:colOff>
      <xdr:row>2</xdr:row>
      <xdr:rowOff>209550</xdr:rowOff>
    </xdr:from>
    <xdr:to>
      <xdr:col>3</xdr:col>
      <xdr:colOff>647700</xdr:colOff>
      <xdr:row>4</xdr:row>
      <xdr:rowOff>219075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0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00300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85725</xdr:colOff>
      <xdr:row>2</xdr:row>
      <xdr:rowOff>180975</xdr:rowOff>
    </xdr:from>
    <xdr:to>
      <xdr:col>3</xdr:col>
      <xdr:colOff>657225</xdr:colOff>
      <xdr:row>4</xdr:row>
      <xdr:rowOff>190500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42925"/>
          <a:ext cx="3048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266950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76200</xdr:colOff>
      <xdr:row>2</xdr:row>
      <xdr:rowOff>161925</xdr:rowOff>
    </xdr:from>
    <xdr:to>
      <xdr:col>3</xdr:col>
      <xdr:colOff>647700</xdr:colOff>
      <xdr:row>4</xdr:row>
      <xdr:rowOff>171450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3875"/>
          <a:ext cx="2914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3336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104775</xdr:colOff>
      <xdr:row>2</xdr:row>
      <xdr:rowOff>209550</xdr:rowOff>
    </xdr:from>
    <xdr:to>
      <xdr:col>3</xdr:col>
      <xdr:colOff>752475</xdr:colOff>
      <xdr:row>4</xdr:row>
      <xdr:rowOff>219075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0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3336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76200</xdr:colOff>
      <xdr:row>2</xdr:row>
      <xdr:rowOff>161925</xdr:rowOff>
    </xdr:from>
    <xdr:to>
      <xdr:col>3</xdr:col>
      <xdr:colOff>723900</xdr:colOff>
      <xdr:row>4</xdr:row>
      <xdr:rowOff>171450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3875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3336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66675</xdr:colOff>
      <xdr:row>2</xdr:row>
      <xdr:rowOff>161925</xdr:rowOff>
    </xdr:from>
    <xdr:to>
      <xdr:col>3</xdr:col>
      <xdr:colOff>714375</xdr:colOff>
      <xdr:row>4</xdr:row>
      <xdr:rowOff>171450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23875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098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95250</xdr:colOff>
      <xdr:row>2</xdr:row>
      <xdr:rowOff>161925</xdr:rowOff>
    </xdr:from>
    <xdr:to>
      <xdr:col>3</xdr:col>
      <xdr:colOff>666750</xdr:colOff>
      <xdr:row>4</xdr:row>
      <xdr:rowOff>171450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23875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098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57150</xdr:colOff>
      <xdr:row>2</xdr:row>
      <xdr:rowOff>180975</xdr:rowOff>
    </xdr:from>
    <xdr:to>
      <xdr:col>3</xdr:col>
      <xdr:colOff>628650</xdr:colOff>
      <xdr:row>4</xdr:row>
      <xdr:rowOff>190500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2925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57450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85725</xdr:colOff>
      <xdr:row>2</xdr:row>
      <xdr:rowOff>228600</xdr:rowOff>
    </xdr:from>
    <xdr:to>
      <xdr:col>3</xdr:col>
      <xdr:colOff>609600</xdr:colOff>
      <xdr:row>4</xdr:row>
      <xdr:rowOff>238125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90550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3336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66675</xdr:colOff>
      <xdr:row>2</xdr:row>
      <xdr:rowOff>171450</xdr:rowOff>
    </xdr:from>
    <xdr:to>
      <xdr:col>3</xdr:col>
      <xdr:colOff>714375</xdr:colOff>
      <xdr:row>4</xdr:row>
      <xdr:rowOff>180975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33400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3336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66675</xdr:colOff>
      <xdr:row>2</xdr:row>
      <xdr:rowOff>209550</xdr:rowOff>
    </xdr:from>
    <xdr:to>
      <xdr:col>3</xdr:col>
      <xdr:colOff>714375</xdr:colOff>
      <xdr:row>4</xdr:row>
      <xdr:rowOff>219075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098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85725</xdr:colOff>
      <xdr:row>2</xdr:row>
      <xdr:rowOff>152400</xdr:rowOff>
    </xdr:from>
    <xdr:to>
      <xdr:col>3</xdr:col>
      <xdr:colOff>657225</xdr:colOff>
      <xdr:row>4</xdr:row>
      <xdr:rowOff>161925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14350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58127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104775</xdr:colOff>
      <xdr:row>2</xdr:row>
      <xdr:rowOff>180975</xdr:rowOff>
    </xdr:from>
    <xdr:to>
      <xdr:col>3</xdr:col>
      <xdr:colOff>504825</xdr:colOff>
      <xdr:row>4</xdr:row>
      <xdr:rowOff>190500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2925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409825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95250</xdr:colOff>
      <xdr:row>2</xdr:row>
      <xdr:rowOff>161925</xdr:rowOff>
    </xdr:from>
    <xdr:to>
      <xdr:col>3</xdr:col>
      <xdr:colOff>666750</xdr:colOff>
      <xdr:row>4</xdr:row>
      <xdr:rowOff>171450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23875"/>
          <a:ext cx="3057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</xdr:col>
      <xdr:colOff>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19050"/>
          <a:ext cx="2533650" cy="228600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>
    <xdr:from>
      <xdr:col>0</xdr:col>
      <xdr:colOff>76200</xdr:colOff>
      <xdr:row>2</xdr:row>
      <xdr:rowOff>180975</xdr:rowOff>
    </xdr:from>
    <xdr:to>
      <xdr:col>3</xdr:col>
      <xdr:colOff>647700</xdr:colOff>
      <xdr:row>4</xdr:row>
      <xdr:rowOff>190500</xdr:rowOff>
    </xdr:to>
    <xdr:pic>
      <xdr:nvPicPr>
        <xdr:cNvPr id="2" name="Grafik 4" descr="graftreuhand_logo_r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3181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5\Daten\Immobilien\Rentabilit&#228;t%20Immobilienenkau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WSTform"/>
      <sheetName val="Kalkulation"/>
      <sheetName val="Mieten"/>
      <sheetName val="Index2005"/>
    </sheetNames>
    <definedNames>
      <definedName name="Modul1.Info_zeig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5"/>
  <sheetViews>
    <sheetView zoomScalePageLayoutView="0" workbookViewId="0" topLeftCell="A1">
      <selection activeCell="C11" sqref="C11"/>
    </sheetView>
  </sheetViews>
  <sheetFormatPr defaultColWidth="0" defaultRowHeight="0" customHeight="1" zeroHeight="1"/>
  <cols>
    <col min="1" max="1" width="5.3984375" style="284" customWidth="1"/>
    <col min="2" max="2" width="15.8984375" style="284" customWidth="1"/>
    <col min="3" max="3" width="15.5" style="284" bestFit="1" customWidth="1"/>
    <col min="4" max="4" width="7" style="284" customWidth="1"/>
    <col min="5" max="6" width="7.5" style="284" customWidth="1"/>
    <col min="7" max="7" width="0.6953125" style="284" customWidth="1"/>
    <col min="8" max="9" width="5.296875" style="284" customWidth="1"/>
    <col min="10" max="10" width="7.59765625" style="284" customWidth="1"/>
    <col min="11" max="11" width="0.3046875" style="284" customWidth="1"/>
    <col min="12" max="16384" width="8" style="284" hidden="1" customWidth="1"/>
  </cols>
  <sheetData>
    <row r="1" spans="4:18" s="231" customFormat="1" ht="12.75">
      <c r="D1" s="232"/>
      <c r="G1" s="233"/>
      <c r="P1" s="234"/>
      <c r="Q1" s="235"/>
      <c r="R1" s="235"/>
    </row>
    <row r="2" spans="7:18" s="231" customFormat="1" ht="12.75">
      <c r="G2" s="233"/>
      <c r="P2" s="234"/>
      <c r="Q2" s="235"/>
      <c r="R2" s="235"/>
    </row>
    <row r="3" spans="3:18" s="231" customFormat="1" ht="22.5">
      <c r="C3" s="236"/>
      <c r="D3" s="236"/>
      <c r="E3" s="236"/>
      <c r="F3" s="237"/>
      <c r="I3" s="236"/>
      <c r="J3" s="236"/>
      <c r="K3" s="236"/>
      <c r="P3" s="234"/>
      <c r="Q3" s="235"/>
      <c r="R3" s="235"/>
    </row>
    <row r="4" spans="1:18" s="231" customFormat="1" ht="20.25">
      <c r="A4" s="285" t="s">
        <v>77</v>
      </c>
      <c r="C4" s="238"/>
      <c r="D4" s="239"/>
      <c r="E4" s="239"/>
      <c r="F4" s="239"/>
      <c r="G4" s="233"/>
      <c r="H4" s="240"/>
      <c r="I4" s="241"/>
      <c r="P4" s="234"/>
      <c r="Q4" s="235"/>
      <c r="R4" s="235"/>
    </row>
    <row r="5" spans="4:18" s="231" customFormat="1" ht="15">
      <c r="D5" s="242"/>
      <c r="E5" s="242"/>
      <c r="F5" s="243"/>
      <c r="I5" s="241"/>
      <c r="J5" s="236"/>
      <c r="P5" s="234"/>
      <c r="Q5" s="235"/>
      <c r="R5" s="235"/>
    </row>
    <row r="6" spans="1:18" s="231" customFormat="1" ht="13.5">
      <c r="A6" s="286" t="s">
        <v>79</v>
      </c>
      <c r="B6" s="286"/>
      <c r="C6" s="287" t="s">
        <v>103</v>
      </c>
      <c r="D6" s="303"/>
      <c r="E6" s="303"/>
      <c r="F6" s="288"/>
      <c r="I6" s="241"/>
      <c r="P6" s="234"/>
      <c r="Q6" s="235"/>
      <c r="R6" s="235"/>
    </row>
    <row r="7" spans="1:18" s="231" customFormat="1" ht="13.5">
      <c r="A7" s="286" t="s">
        <v>76</v>
      </c>
      <c r="B7" s="286"/>
      <c r="C7" s="289">
        <v>2018</v>
      </c>
      <c r="D7" s="303"/>
      <c r="E7" s="303"/>
      <c r="F7" s="290"/>
      <c r="I7" s="241"/>
      <c r="J7" s="236"/>
      <c r="K7" s="236"/>
      <c r="P7" s="234"/>
      <c r="Q7" s="235"/>
      <c r="R7" s="235"/>
    </row>
    <row r="8" spans="1:6" s="244" customFormat="1" ht="15">
      <c r="A8" s="291"/>
      <c r="B8" s="291"/>
      <c r="C8" s="291"/>
      <c r="D8" s="291"/>
      <c r="E8" s="291"/>
      <c r="F8" s="291"/>
    </row>
    <row r="9" spans="1:10" s="248" customFormat="1" ht="13.5">
      <c r="A9" s="292" t="s">
        <v>80</v>
      </c>
      <c r="B9" s="292"/>
      <c r="C9" s="304">
        <v>43465</v>
      </c>
      <c r="D9" s="293"/>
      <c r="E9" s="293"/>
      <c r="F9" s="293"/>
      <c r="G9" s="245"/>
      <c r="H9" s="246"/>
      <c r="I9" s="247"/>
      <c r="J9" s="246"/>
    </row>
    <row r="10" spans="1:10" s="248" customFormat="1" ht="13.5">
      <c r="A10" s="293" t="s">
        <v>78</v>
      </c>
      <c r="B10" s="293"/>
      <c r="C10" s="305" t="s">
        <v>104</v>
      </c>
      <c r="D10" s="293"/>
      <c r="E10" s="293"/>
      <c r="F10" s="293"/>
      <c r="G10" s="245"/>
      <c r="H10" s="246"/>
      <c r="I10" s="246"/>
      <c r="J10" s="246"/>
    </row>
    <row r="11" spans="1:10" s="248" customFormat="1" ht="13.5">
      <c r="A11" s="294"/>
      <c r="B11" s="294"/>
      <c r="C11" s="294"/>
      <c r="D11" s="294"/>
      <c r="E11" s="294"/>
      <c r="F11" s="294"/>
      <c r="H11" s="249"/>
      <c r="I11" s="249"/>
      <c r="J11" s="250"/>
    </row>
    <row r="12" spans="1:10" s="254" customFormat="1" ht="13.5">
      <c r="A12" s="295"/>
      <c r="B12" s="296"/>
      <c r="C12" s="297"/>
      <c r="D12" s="298"/>
      <c r="E12" s="299"/>
      <c r="F12" s="298"/>
      <c r="H12" s="255"/>
      <c r="I12" s="255"/>
      <c r="J12" s="256"/>
    </row>
    <row r="13" spans="1:10" s="254" customFormat="1" ht="13.5">
      <c r="A13" s="295"/>
      <c r="B13" s="294"/>
      <c r="C13" s="297"/>
      <c r="D13" s="298"/>
      <c r="E13" s="298"/>
      <c r="F13" s="298"/>
      <c r="H13" s="255"/>
      <c r="I13" s="255"/>
      <c r="J13" s="256"/>
    </row>
    <row r="14" spans="1:10" s="254" customFormat="1" ht="13.5">
      <c r="A14" s="295"/>
      <c r="B14" s="294"/>
      <c r="C14" s="297"/>
      <c r="D14" s="298"/>
      <c r="E14" s="298"/>
      <c r="F14" s="298"/>
      <c r="H14" s="255"/>
      <c r="I14" s="255"/>
      <c r="J14" s="256"/>
    </row>
    <row r="15" spans="1:10" s="254" customFormat="1" ht="13.5">
      <c r="A15" s="295"/>
      <c r="B15" s="294"/>
      <c r="C15" s="297"/>
      <c r="D15" s="300"/>
      <c r="E15" s="298"/>
      <c r="F15" s="298"/>
      <c r="H15" s="255"/>
      <c r="I15" s="255"/>
      <c r="J15" s="256"/>
    </row>
    <row r="16" spans="1:10" s="254" customFormat="1" ht="13.5">
      <c r="A16" s="295"/>
      <c r="B16" s="294"/>
      <c r="C16" s="297"/>
      <c r="D16" s="298"/>
      <c r="E16" s="298"/>
      <c r="F16" s="298"/>
      <c r="H16" s="255"/>
      <c r="I16" s="255"/>
      <c r="J16" s="256"/>
    </row>
    <row r="17" spans="1:10" s="254" customFormat="1" ht="13.5">
      <c r="A17" s="295"/>
      <c r="B17" s="294"/>
      <c r="C17" s="297"/>
      <c r="D17" s="298"/>
      <c r="E17" s="298"/>
      <c r="F17" s="298"/>
      <c r="H17" s="255"/>
      <c r="I17" s="255"/>
      <c r="J17" s="256"/>
    </row>
    <row r="18" spans="1:10" s="254" customFormat="1" ht="13.5">
      <c r="A18" s="295"/>
      <c r="B18" s="296"/>
      <c r="C18" s="297"/>
      <c r="D18" s="298"/>
      <c r="E18" s="298"/>
      <c r="F18" s="298"/>
      <c r="H18" s="255"/>
      <c r="I18" s="255"/>
      <c r="J18" s="256"/>
    </row>
    <row r="19" spans="1:10" s="254" customFormat="1" ht="13.5">
      <c r="A19" s="295"/>
      <c r="B19" s="294"/>
      <c r="C19" s="297"/>
      <c r="D19" s="298"/>
      <c r="E19" s="298"/>
      <c r="F19" s="298"/>
      <c r="H19" s="255"/>
      <c r="I19" s="255"/>
      <c r="J19" s="256"/>
    </row>
    <row r="20" spans="1:10" s="254" customFormat="1" ht="13.5">
      <c r="A20" s="295"/>
      <c r="B20" s="294"/>
      <c r="C20" s="297"/>
      <c r="D20" s="298"/>
      <c r="E20" s="298"/>
      <c r="F20" s="298"/>
      <c r="H20" s="255"/>
      <c r="I20" s="255"/>
      <c r="J20" s="256"/>
    </row>
    <row r="21" spans="1:10" s="254" customFormat="1" ht="13.5">
      <c r="A21" s="294"/>
      <c r="B21" s="294"/>
      <c r="C21" s="297"/>
      <c r="D21" s="300"/>
      <c r="E21" s="298"/>
      <c r="F21" s="298"/>
      <c r="H21" s="255"/>
      <c r="I21" s="255"/>
      <c r="J21" s="256"/>
    </row>
    <row r="22" spans="1:10" s="254" customFormat="1" ht="13.5">
      <c r="A22" s="295"/>
      <c r="B22" s="296"/>
      <c r="C22" s="297"/>
      <c r="D22" s="298"/>
      <c r="E22" s="298"/>
      <c r="F22" s="298"/>
      <c r="H22" s="255"/>
      <c r="I22" s="255"/>
      <c r="J22" s="256"/>
    </row>
    <row r="23" spans="1:10" s="254" customFormat="1" ht="13.5">
      <c r="A23" s="295"/>
      <c r="B23" s="294"/>
      <c r="C23" s="297"/>
      <c r="D23" s="298"/>
      <c r="E23" s="298"/>
      <c r="F23" s="298"/>
      <c r="H23" s="255"/>
      <c r="I23" s="255"/>
      <c r="J23" s="256"/>
    </row>
    <row r="24" spans="1:10" s="254" customFormat="1" ht="13.5">
      <c r="A24" s="295"/>
      <c r="B24" s="294"/>
      <c r="C24" s="301"/>
      <c r="D24" s="298"/>
      <c r="E24" s="298"/>
      <c r="F24" s="298"/>
      <c r="H24" s="255"/>
      <c r="I24" s="255"/>
      <c r="J24" s="256"/>
    </row>
    <row r="25" spans="1:10" s="258" customFormat="1" ht="15">
      <c r="A25" s="295"/>
      <c r="B25" s="294"/>
      <c r="C25" s="297"/>
      <c r="D25" s="302"/>
      <c r="E25" s="298"/>
      <c r="F25" s="298"/>
      <c r="G25" s="254"/>
      <c r="H25" s="255"/>
      <c r="I25" s="255"/>
      <c r="J25" s="256"/>
    </row>
    <row r="26" spans="1:10" s="258" customFormat="1" ht="15">
      <c r="A26" s="295"/>
      <c r="B26" s="294"/>
      <c r="C26" s="297"/>
      <c r="D26" s="298"/>
      <c r="E26" s="298"/>
      <c r="F26" s="298"/>
      <c r="G26" s="254"/>
      <c r="H26" s="255"/>
      <c r="I26" s="255"/>
      <c r="J26" s="256"/>
    </row>
    <row r="27" spans="1:10" s="258" customFormat="1" ht="15">
      <c r="A27" s="295"/>
      <c r="B27" s="294"/>
      <c r="C27" s="297"/>
      <c r="D27" s="298"/>
      <c r="E27" s="298"/>
      <c r="F27" s="298"/>
      <c r="G27" s="254"/>
      <c r="H27" s="255"/>
      <c r="I27" s="255"/>
      <c r="J27" s="256"/>
    </row>
    <row r="28" spans="1:10" s="258" customFormat="1" ht="15">
      <c r="A28" s="295"/>
      <c r="B28" s="294"/>
      <c r="C28" s="297"/>
      <c r="D28" s="298"/>
      <c r="E28" s="298"/>
      <c r="F28" s="298"/>
      <c r="G28" s="254"/>
      <c r="H28" s="255"/>
      <c r="I28" s="255"/>
      <c r="J28" s="256"/>
    </row>
    <row r="29" spans="1:10" s="258" customFormat="1" ht="15">
      <c r="A29" s="251"/>
      <c r="B29" s="254"/>
      <c r="C29" s="259"/>
      <c r="D29" s="253"/>
      <c r="E29" s="253"/>
      <c r="F29" s="253"/>
      <c r="G29" s="254"/>
      <c r="H29" s="255"/>
      <c r="I29" s="255"/>
      <c r="J29" s="256"/>
    </row>
    <row r="30" spans="1:10" s="258" customFormat="1" ht="15">
      <c r="A30" s="251"/>
      <c r="B30" s="260"/>
      <c r="C30" s="259"/>
      <c r="D30" s="257"/>
      <c r="E30" s="253"/>
      <c r="F30" s="253"/>
      <c r="G30" s="248"/>
      <c r="H30" s="255"/>
      <c r="I30" s="255"/>
      <c r="J30" s="256"/>
    </row>
    <row r="31" spans="1:10" s="258" customFormat="1" ht="15">
      <c r="A31" s="251"/>
      <c r="B31" s="254"/>
      <c r="C31" s="252"/>
      <c r="D31" s="253"/>
      <c r="E31" s="253"/>
      <c r="F31" s="253"/>
      <c r="G31" s="248"/>
      <c r="H31" s="255"/>
      <c r="I31" s="255"/>
      <c r="J31" s="256"/>
    </row>
    <row r="32" spans="1:10" s="258" customFormat="1" ht="15">
      <c r="A32" s="251"/>
      <c r="B32" s="254"/>
      <c r="C32" s="259"/>
      <c r="D32" s="253"/>
      <c r="E32" s="253"/>
      <c r="F32" s="253"/>
      <c r="G32" s="248"/>
      <c r="H32" s="255"/>
      <c r="I32" s="255"/>
      <c r="J32" s="256"/>
    </row>
    <row r="33" spans="1:10" s="258" customFormat="1" ht="15">
      <c r="A33" s="251"/>
      <c r="B33" s="254"/>
      <c r="C33" s="252"/>
      <c r="D33" s="253"/>
      <c r="E33" s="253"/>
      <c r="F33" s="253"/>
      <c r="G33" s="254"/>
      <c r="H33" s="255"/>
      <c r="I33" s="255"/>
      <c r="J33" s="256"/>
    </row>
    <row r="34" spans="1:10" s="258" customFormat="1" ht="15">
      <c r="A34" s="251"/>
      <c r="B34" s="261"/>
      <c r="C34" s="252"/>
      <c r="D34" s="253"/>
      <c r="E34" s="253"/>
      <c r="F34" s="253"/>
      <c r="G34" s="254"/>
      <c r="H34" s="255"/>
      <c r="I34" s="255"/>
      <c r="J34" s="256"/>
    </row>
    <row r="35" spans="1:10" s="258" customFormat="1" ht="15">
      <c r="A35" s="251"/>
      <c r="B35" s="254"/>
      <c r="C35" s="259"/>
      <c r="D35" s="253"/>
      <c r="E35" s="253"/>
      <c r="F35" s="253"/>
      <c r="G35" s="254"/>
      <c r="H35" s="255"/>
      <c r="I35" s="255"/>
      <c r="J35" s="256"/>
    </row>
    <row r="36" spans="1:10" s="258" customFormat="1" ht="15">
      <c r="A36" s="251"/>
      <c r="B36" s="260"/>
      <c r="C36" s="259"/>
      <c r="D36" s="257"/>
      <c r="E36" s="253"/>
      <c r="F36" s="253"/>
      <c r="G36" s="248"/>
      <c r="H36" s="255"/>
      <c r="I36" s="255"/>
      <c r="J36" s="256"/>
    </row>
    <row r="37" spans="1:10" s="258" customFormat="1" ht="15">
      <c r="A37" s="251"/>
      <c r="B37" s="254"/>
      <c r="C37" s="252"/>
      <c r="D37" s="253"/>
      <c r="E37" s="253"/>
      <c r="F37" s="253"/>
      <c r="G37" s="248"/>
      <c r="H37" s="255"/>
      <c r="I37" s="255"/>
      <c r="J37" s="256"/>
    </row>
    <row r="38" spans="1:10" s="258" customFormat="1" ht="15">
      <c r="A38" s="251"/>
      <c r="B38" s="254"/>
      <c r="C38" s="259"/>
      <c r="D38" s="253"/>
      <c r="E38" s="253"/>
      <c r="F38" s="253"/>
      <c r="G38" s="248"/>
      <c r="H38" s="255"/>
      <c r="I38" s="255"/>
      <c r="J38" s="256"/>
    </row>
    <row r="39" spans="1:10" s="258" customFormat="1" ht="15">
      <c r="A39" s="262"/>
      <c r="B39" s="260"/>
      <c r="C39" s="263"/>
      <c r="D39" s="264"/>
      <c r="E39" s="264"/>
      <c r="F39" s="265"/>
      <c r="G39" s="248"/>
      <c r="H39" s="255"/>
      <c r="I39" s="255"/>
      <c r="J39" s="250"/>
    </row>
    <row r="40" spans="1:10" s="258" customFormat="1" ht="15">
      <c r="A40" s="248"/>
      <c r="B40" s="254"/>
      <c r="C40" s="254"/>
      <c r="D40" s="254"/>
      <c r="E40" s="254"/>
      <c r="F40" s="248"/>
      <c r="G40" s="248"/>
      <c r="H40" s="249"/>
      <c r="I40" s="249"/>
      <c r="J40" s="250"/>
    </row>
    <row r="41" spans="1:11" s="244" customFormat="1" ht="15">
      <c r="A41" s="266"/>
      <c r="B41" s="266"/>
      <c r="C41" s="267"/>
      <c r="D41" s="239"/>
      <c r="E41" s="239"/>
      <c r="F41" s="268"/>
      <c r="G41" s="269"/>
      <c r="H41" s="270"/>
      <c r="I41" s="270"/>
      <c r="J41" s="271"/>
      <c r="K41" s="272"/>
    </row>
    <row r="42" spans="1:11" s="244" customFormat="1" ht="15">
      <c r="A42" s="273"/>
      <c r="B42" s="273"/>
      <c r="D42" s="239"/>
      <c r="E42" s="239"/>
      <c r="F42" s="274"/>
      <c r="G42" s="275"/>
      <c r="H42" s="276"/>
      <c r="I42" s="276"/>
      <c r="J42" s="277"/>
      <c r="K42" s="277"/>
    </row>
    <row r="43" spans="1:11" s="239" customFormat="1" ht="12.75">
      <c r="A43" s="278"/>
      <c r="B43" s="278"/>
      <c r="C43" s="279"/>
      <c r="D43" s="279"/>
      <c r="E43" s="279"/>
      <c r="H43" s="278"/>
      <c r="I43" s="278"/>
      <c r="J43" s="278"/>
      <c r="K43" s="278"/>
    </row>
    <row r="44" spans="1:10" s="244" customFormat="1" ht="20.25">
      <c r="A44" s="280"/>
      <c r="B44" s="280"/>
      <c r="C44" s="280"/>
      <c r="D44" s="281"/>
      <c r="E44" s="268"/>
      <c r="H44" s="282"/>
      <c r="I44" s="283"/>
      <c r="J44" s="283"/>
    </row>
    <row r="45" spans="1:10" s="244" customFormat="1" ht="21" customHeight="1">
      <c r="A45" s="280"/>
      <c r="B45" s="280"/>
      <c r="C45" s="280"/>
      <c r="D45" s="281"/>
      <c r="E45" s="268"/>
      <c r="H45" s="283"/>
      <c r="I45" s="283"/>
      <c r="J45" s="283"/>
    </row>
    <row r="46" ht="3" customHeight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tabSelected="1" zoomScalePageLayoutView="0" workbookViewId="0" topLeftCell="A7">
      <selection activeCell="B13" sqref="B13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6.09765625" style="2" bestFit="1" customWidth="1"/>
    <col min="4" max="4" width="8" style="2" customWidth="1"/>
    <col min="5" max="5" width="7.5" style="2" customWidth="1"/>
    <col min="6" max="6" width="6.79687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 t="s">
        <v>113</v>
      </c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98"/>
      <c r="B13" s="100"/>
      <c r="C13" s="93"/>
      <c r="D13" s="209"/>
      <c r="E13" s="209"/>
      <c r="F13" s="209"/>
      <c r="G13" s="92"/>
      <c r="H13" s="87"/>
      <c r="I13" s="88"/>
      <c r="J13" s="89"/>
    </row>
    <row r="14" spans="1:10" s="4" customFormat="1" ht="16.5" customHeight="1">
      <c r="A14" s="98"/>
      <c r="B14" s="90" t="s">
        <v>48</v>
      </c>
      <c r="C14" s="93"/>
      <c r="D14" s="209">
        <v>102000</v>
      </c>
      <c r="E14" s="209"/>
      <c r="F14" s="91"/>
      <c r="G14" s="92"/>
      <c r="H14" s="87"/>
      <c r="I14" s="88"/>
      <c r="J14" s="89"/>
    </row>
    <row r="15" spans="1:10" s="4" customFormat="1" ht="16.5" customHeight="1">
      <c r="A15" s="98"/>
      <c r="B15" s="90" t="s">
        <v>101</v>
      </c>
      <c r="C15" s="93"/>
      <c r="D15" s="317">
        <f>SUM(D14:D14)</f>
        <v>102000</v>
      </c>
      <c r="E15" s="209"/>
      <c r="F15" s="91"/>
      <c r="G15" s="92"/>
      <c r="H15" s="87"/>
      <c r="I15" s="88"/>
      <c r="J15" s="89"/>
    </row>
    <row r="16" spans="1:10" s="4" customFormat="1" ht="16.5" customHeight="1">
      <c r="A16" s="98"/>
      <c r="B16" s="110" t="s">
        <v>32</v>
      </c>
      <c r="C16" s="165">
        <f>2*5.275%</f>
        <v>0.10550000000000001</v>
      </c>
      <c r="D16" s="316">
        <f>ROUND(C16*D15,1)</f>
        <v>10761</v>
      </c>
      <c r="E16" s="209"/>
      <c r="F16" s="91"/>
      <c r="G16" s="92"/>
      <c r="H16" s="87"/>
      <c r="I16" s="88"/>
      <c r="J16" s="89"/>
    </row>
    <row r="17" spans="1:10" s="4" customFormat="1" ht="16.5" customHeight="1">
      <c r="A17" s="98"/>
      <c r="B17" s="110" t="s">
        <v>33</v>
      </c>
      <c r="C17" s="165">
        <v>0.022</v>
      </c>
      <c r="D17" s="196">
        <f>ROUND(C17*D15,1)</f>
        <v>2244</v>
      </c>
      <c r="E17" s="209"/>
      <c r="F17" s="91"/>
      <c r="G17" s="92"/>
      <c r="H17" s="87"/>
      <c r="I17" s="88"/>
      <c r="J17" s="89"/>
    </row>
    <row r="18" spans="1:10" s="4" customFormat="1" ht="16.5" customHeight="1">
      <c r="A18" s="98"/>
      <c r="B18" s="110" t="s">
        <v>34</v>
      </c>
      <c r="C18" s="165">
        <v>0.012</v>
      </c>
      <c r="D18" s="196">
        <f>ROUND(C18*D15,1)</f>
        <v>1224</v>
      </c>
      <c r="E18" s="127"/>
      <c r="F18" s="91"/>
      <c r="G18" s="92"/>
      <c r="H18" s="87"/>
      <c r="I18" s="88"/>
      <c r="J18" s="89"/>
    </row>
    <row r="19" spans="1:10" s="4" customFormat="1" ht="16.5" customHeight="1">
      <c r="A19" s="98"/>
      <c r="B19" s="110" t="s">
        <v>35</v>
      </c>
      <c r="C19" s="165">
        <v>0.025</v>
      </c>
      <c r="D19" s="307">
        <f>ROUND(C19*D16,1)</f>
        <v>269</v>
      </c>
      <c r="E19" s="116"/>
      <c r="F19" s="91"/>
      <c r="G19" s="92"/>
      <c r="H19" s="87"/>
      <c r="I19" s="88"/>
      <c r="J19" s="89"/>
    </row>
    <row r="20" spans="1:10" s="4" customFormat="1" ht="16.5" customHeight="1">
      <c r="A20" s="98"/>
      <c r="B20" s="110" t="s">
        <v>38</v>
      </c>
      <c r="C20" s="165"/>
      <c r="D20" s="99">
        <f>ROUND(SUM(D16:D19),1)</f>
        <v>14498</v>
      </c>
      <c r="E20" s="116"/>
      <c r="F20" s="91"/>
      <c r="G20" s="92"/>
      <c r="H20" s="87"/>
      <c r="I20" s="88"/>
      <c r="J20" s="89"/>
    </row>
    <row r="21" spans="1:10" s="4" customFormat="1" ht="16.5" customHeight="1">
      <c r="A21" s="98"/>
      <c r="B21" s="110" t="s">
        <v>39</v>
      </c>
      <c r="C21" s="165"/>
      <c r="D21" s="166">
        <f>-4*2791.25</f>
        <v>-11165</v>
      </c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110" t="s">
        <v>71</v>
      </c>
      <c r="C22" s="165"/>
      <c r="D22" s="91">
        <v>-81</v>
      </c>
      <c r="E22" s="116"/>
      <c r="F22" s="91"/>
      <c r="G22" s="92"/>
      <c r="H22" s="87"/>
      <c r="I22" s="88"/>
      <c r="J22" s="89"/>
    </row>
    <row r="23" spans="1:10" s="4" customFormat="1" ht="16.5" customHeight="1">
      <c r="A23" s="98"/>
      <c r="B23" s="110" t="s">
        <v>72</v>
      </c>
      <c r="C23" s="165"/>
      <c r="D23" s="101">
        <v>0</v>
      </c>
      <c r="E23" s="91"/>
      <c r="F23" s="91"/>
      <c r="G23" s="92"/>
      <c r="H23" s="87"/>
      <c r="I23" s="88"/>
      <c r="J23" s="89"/>
    </row>
    <row r="24" spans="1:10" s="4" customFormat="1" ht="16.5" customHeight="1">
      <c r="A24" s="98"/>
      <c r="B24" s="110" t="s">
        <v>97</v>
      </c>
      <c r="C24" s="165"/>
      <c r="D24" s="219">
        <v>119.95</v>
      </c>
      <c r="E24" s="91"/>
      <c r="F24" s="91"/>
      <c r="G24" s="92"/>
      <c r="H24" s="87"/>
      <c r="I24" s="88"/>
      <c r="J24" s="89"/>
    </row>
    <row r="25" spans="1:10" s="4" customFormat="1" ht="16.5" customHeight="1">
      <c r="A25" s="98"/>
      <c r="B25" s="318" t="s">
        <v>36</v>
      </c>
      <c r="C25" s="322"/>
      <c r="D25" s="323">
        <f>SUM(D20:D24)</f>
        <v>3371.95</v>
      </c>
      <c r="E25" s="309"/>
      <c r="F25" s="309"/>
      <c r="G25" s="310"/>
      <c r="H25" s="311">
        <v>5700</v>
      </c>
      <c r="I25" s="312">
        <v>2300</v>
      </c>
      <c r="J25" s="313">
        <f>D25</f>
        <v>3371.95</v>
      </c>
    </row>
    <row r="26" spans="1:10" s="4" customFormat="1" ht="16.5" customHeight="1">
      <c r="A26" s="98"/>
      <c r="B26" s="90"/>
      <c r="C26" s="93"/>
      <c r="D26" s="91"/>
      <c r="E26" s="116"/>
      <c r="F26" s="91"/>
      <c r="G26" s="92"/>
      <c r="H26" s="87"/>
      <c r="I26" s="88"/>
      <c r="J26" s="89"/>
    </row>
    <row r="27" spans="1:10" s="4" customFormat="1" ht="16.5" customHeight="1">
      <c r="A27" s="98"/>
      <c r="B27" s="110"/>
      <c r="C27" s="165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100"/>
      <c r="C28" s="93"/>
      <c r="D28" s="91"/>
      <c r="E28" s="116"/>
      <c r="F28" s="91"/>
      <c r="G28" s="92"/>
      <c r="H28" s="87"/>
      <c r="I28" s="88"/>
      <c r="J28" s="89"/>
    </row>
    <row r="29" spans="1:10" s="4" customFormat="1" ht="16.5" customHeight="1">
      <c r="A29" s="98"/>
      <c r="B29" s="110"/>
      <c r="C29" s="165"/>
      <c r="D29" s="91"/>
      <c r="E29" s="91"/>
      <c r="F29" s="91"/>
      <c r="G29" s="92"/>
      <c r="H29" s="87"/>
      <c r="I29" s="88"/>
      <c r="J29" s="89"/>
    </row>
    <row r="30" spans="1:10" s="4" customFormat="1" ht="16.5" customHeight="1">
      <c r="A30" s="98"/>
      <c r="B30" s="100"/>
      <c r="C30" s="93"/>
      <c r="D30" s="91"/>
      <c r="E30" s="116"/>
      <c r="F30" s="91"/>
      <c r="G30" s="92"/>
      <c r="H30" s="87"/>
      <c r="I30" s="88"/>
      <c r="J30" s="89"/>
    </row>
    <row r="31" spans="1:11" s="4" customFormat="1" ht="16.5" customHeight="1">
      <c r="A31" s="98"/>
      <c r="B31" s="100"/>
      <c r="C31" s="93"/>
      <c r="D31" s="91"/>
      <c r="E31" s="116"/>
      <c r="F31" s="91"/>
      <c r="G31" s="92"/>
      <c r="H31" s="87"/>
      <c r="I31" s="88"/>
      <c r="J31" s="89"/>
      <c r="K31" s="4">
        <v>500</v>
      </c>
    </row>
    <row r="32" spans="1:10" s="4" customFormat="1" ht="16.5" customHeight="1">
      <c r="A32" s="98"/>
      <c r="B32" s="110"/>
      <c r="C32" s="165"/>
      <c r="D32" s="91"/>
      <c r="E32" s="91"/>
      <c r="F32" s="91"/>
      <c r="G32" s="92"/>
      <c r="H32" s="87"/>
      <c r="I32" s="88"/>
      <c r="J32" s="89"/>
    </row>
    <row r="33" spans="1:10" s="4" customFormat="1" ht="16.5" customHeight="1">
      <c r="A33" s="98"/>
      <c r="B33" s="100"/>
      <c r="C33" s="93"/>
      <c r="D33" s="91"/>
      <c r="E33" s="116"/>
      <c r="F33" s="91"/>
      <c r="G33" s="92"/>
      <c r="H33" s="87"/>
      <c r="I33" s="88"/>
      <c r="J33" s="89"/>
    </row>
    <row r="34" spans="1:10" s="1" customFormat="1" ht="16.5" customHeight="1">
      <c r="A34" s="98"/>
      <c r="B34" s="110"/>
      <c r="C34" s="165"/>
      <c r="D34" s="91"/>
      <c r="E34" s="91"/>
      <c r="F34" s="91"/>
      <c r="G34" s="92"/>
      <c r="H34" s="87"/>
      <c r="I34" s="88"/>
      <c r="J34" s="89"/>
    </row>
    <row r="35" spans="1:10" s="1" customFormat="1" ht="16.5" customHeight="1">
      <c r="A35" s="98"/>
      <c r="B35" s="110"/>
      <c r="C35" s="165"/>
      <c r="D35" s="91"/>
      <c r="E35" s="91"/>
      <c r="F35" s="91"/>
      <c r="G35" s="92"/>
      <c r="H35" s="87"/>
      <c r="I35" s="88"/>
      <c r="J35" s="89"/>
    </row>
    <row r="36" spans="1:10" s="1" customFormat="1" ht="16.5" customHeight="1">
      <c r="A36" s="98"/>
      <c r="B36" s="110"/>
      <c r="C36" s="165"/>
      <c r="D36" s="91"/>
      <c r="E36" s="91"/>
      <c r="F36" s="91"/>
      <c r="G36" s="92"/>
      <c r="H36" s="87"/>
      <c r="I36" s="88"/>
      <c r="J36" s="89"/>
    </row>
    <row r="37" spans="1:10" s="1" customFormat="1" ht="16.5" customHeight="1">
      <c r="A37" s="98"/>
      <c r="B37" s="110"/>
      <c r="C37" s="165"/>
      <c r="D37" s="91"/>
      <c r="E37" s="91"/>
      <c r="F37" s="91"/>
      <c r="G37" s="92"/>
      <c r="H37" s="87"/>
      <c r="I37" s="88"/>
      <c r="J37" s="89"/>
    </row>
    <row r="38" spans="1:10" s="1" customFormat="1" ht="16.5" customHeight="1">
      <c r="A38" s="98"/>
      <c r="B38" s="110"/>
      <c r="C38" s="165"/>
      <c r="D38" s="91"/>
      <c r="E38" s="91"/>
      <c r="F38" s="91"/>
      <c r="G38" s="92"/>
      <c r="H38" s="87"/>
      <c r="I38" s="88"/>
      <c r="J38" s="89"/>
    </row>
    <row r="39" spans="1:10" s="1" customFormat="1" ht="16.5" customHeight="1">
      <c r="A39" s="98"/>
      <c r="B39" s="110"/>
      <c r="C39" s="165"/>
      <c r="D39" s="91"/>
      <c r="E39" s="91"/>
      <c r="F39" s="91"/>
      <c r="G39" s="92"/>
      <c r="H39" s="87"/>
      <c r="I39" s="88"/>
      <c r="J39" s="89"/>
    </row>
    <row r="40" spans="1:10" s="1" customFormat="1" ht="16.5" customHeight="1">
      <c r="A40" s="98"/>
      <c r="B40" s="104"/>
      <c r="C40" s="105"/>
      <c r="D40" s="102"/>
      <c r="E40" s="102"/>
      <c r="F40" s="35"/>
      <c r="G40" s="34"/>
      <c r="H40" s="107"/>
      <c r="I40" s="108"/>
      <c r="J40" s="109"/>
    </row>
    <row r="41" spans="1:10" s="1" customFormat="1" ht="16.5" customHeight="1">
      <c r="A41" s="96"/>
      <c r="B41" s="104"/>
      <c r="C41" s="105"/>
      <c r="D41" s="102"/>
      <c r="E41" s="102"/>
      <c r="F41" s="35"/>
      <c r="G41" s="34"/>
      <c r="H41" s="107"/>
      <c r="I41" s="108"/>
      <c r="J41" s="33"/>
    </row>
    <row r="42" spans="1:10" s="1" customFormat="1" ht="16.5" customHeight="1" thickBot="1">
      <c r="A42" s="97"/>
      <c r="B42" s="106"/>
      <c r="C42" s="106"/>
      <c r="D42" s="106"/>
      <c r="E42" s="106"/>
      <c r="F42" s="32"/>
      <c r="G42" s="31"/>
      <c r="H42" s="30"/>
      <c r="I42" s="29"/>
      <c r="J42" s="28"/>
    </row>
    <row r="43" spans="1:11" s="7" customFormat="1" ht="16.5" customHeight="1" thickBot="1">
      <c r="A43" s="27"/>
      <c r="B43" s="27"/>
      <c r="C43" s="26"/>
      <c r="D43" s="18"/>
      <c r="E43" s="18"/>
      <c r="F43" s="25"/>
      <c r="G43" s="24"/>
      <c r="H43" s="23"/>
      <c r="I43" s="23"/>
      <c r="J43" s="22">
        <f>SUM(J9:J42)</f>
        <v>3371.95</v>
      </c>
      <c r="K43" s="21"/>
    </row>
    <row r="44" spans="1:11" s="7" customFormat="1" ht="3.75" customHeight="1">
      <c r="A44" s="20"/>
      <c r="B44" s="20"/>
      <c r="C44" s="19"/>
      <c r="D44" s="18"/>
      <c r="E44" s="18"/>
      <c r="F44" s="17"/>
      <c r="G44" s="16"/>
      <c r="H44" s="15"/>
      <c r="I44" s="15"/>
      <c r="J44" s="14"/>
      <c r="K44" s="14"/>
    </row>
    <row r="45" spans="1:11" s="86" customFormat="1" ht="14.25" thickBot="1">
      <c r="A45" s="77"/>
      <c r="B45" s="82"/>
      <c r="C45" s="76"/>
      <c r="D45" s="83" t="s">
        <v>7</v>
      </c>
      <c r="E45" s="75" t="s">
        <v>8</v>
      </c>
      <c r="F45" s="73"/>
      <c r="G45" s="73"/>
      <c r="H45" s="74" t="s">
        <v>9</v>
      </c>
      <c r="I45" s="74"/>
      <c r="J45" s="84"/>
      <c r="K45" s="85"/>
    </row>
    <row r="46" spans="1:11" s="5" customFormat="1" ht="21" customHeight="1">
      <c r="A46" s="13" t="s">
        <v>11</v>
      </c>
      <c r="B46" s="12"/>
      <c r="C46" s="11"/>
      <c r="D46" s="78">
        <f>Parameter!C9</f>
        <v>43465</v>
      </c>
      <c r="E46" s="79"/>
      <c r="F46" s="7"/>
      <c r="G46" s="7"/>
      <c r="H46" s="339" t="s">
        <v>17</v>
      </c>
      <c r="I46" s="340"/>
      <c r="J46" s="341"/>
      <c r="K46" s="6"/>
    </row>
    <row r="47" spans="1:11" s="5" customFormat="1" ht="21" customHeight="1">
      <c r="A47" s="10" t="s">
        <v>10</v>
      </c>
      <c r="B47" s="9"/>
      <c r="C47" s="8"/>
      <c r="D47" s="80">
        <v>43740</v>
      </c>
      <c r="E47" s="81" t="str">
        <f>Parameter!C10</f>
        <v>xx</v>
      </c>
      <c r="F47" s="7"/>
      <c r="G47" s="7"/>
      <c r="H47" s="342"/>
      <c r="I47" s="343"/>
      <c r="J47" s="344"/>
      <c r="K47" s="6"/>
    </row>
    <row r="48" ht="3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4">
    <mergeCell ref="A9:A10"/>
    <mergeCell ref="B9:G10"/>
    <mergeCell ref="H9:I9"/>
    <mergeCell ref="H46:J47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zoomScalePageLayoutView="0" workbookViewId="0" topLeftCell="A13">
      <selection activeCell="D30" sqref="D30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8" style="2" customWidth="1"/>
    <col min="5" max="5" width="7.5" style="2" customWidth="1"/>
    <col min="6" max="6" width="6.79687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/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98"/>
      <c r="B13" s="100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90"/>
      <c r="C14" s="93"/>
      <c r="D14" s="91"/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100" t="s">
        <v>31</v>
      </c>
      <c r="C15" s="93"/>
      <c r="D15" s="91"/>
      <c r="E15" s="116"/>
      <c r="F15" s="91"/>
      <c r="G15" s="92"/>
      <c r="H15" s="87"/>
      <c r="I15" s="88"/>
      <c r="J15" s="89"/>
    </row>
    <row r="16" spans="1:10" s="4" customFormat="1" ht="16.5" customHeight="1">
      <c r="A16" s="98"/>
      <c r="B16" s="100"/>
      <c r="C16" s="93"/>
      <c r="D16" s="91"/>
      <c r="E16" s="91"/>
      <c r="F16" s="91"/>
      <c r="G16" s="92"/>
      <c r="H16" s="87"/>
      <c r="I16" s="88"/>
      <c r="J16" s="89"/>
    </row>
    <row r="17" spans="1:10" s="4" customFormat="1" ht="16.5" customHeight="1">
      <c r="A17" s="98"/>
      <c r="B17" s="90" t="s">
        <v>48</v>
      </c>
      <c r="C17" s="93"/>
      <c r="D17" s="91">
        <f>'AHV 2018'!D14</f>
        <v>102000</v>
      </c>
      <c r="E17" s="91"/>
      <c r="F17" s="91"/>
      <c r="G17" s="92"/>
      <c r="H17" s="87"/>
      <c r="I17" s="88"/>
      <c r="J17" s="89"/>
    </row>
    <row r="18" spans="1:10" s="4" customFormat="1" ht="16.5" customHeight="1">
      <c r="A18" s="98"/>
      <c r="B18" s="90" t="s">
        <v>101</v>
      </c>
      <c r="C18" s="93"/>
      <c r="D18" s="99">
        <f>SUM(D17:D17)</f>
        <v>102000</v>
      </c>
      <c r="E18" s="91"/>
      <c r="F18" s="91"/>
      <c r="G18" s="92"/>
      <c r="H18" s="87"/>
      <c r="I18" s="88"/>
      <c r="J18" s="89"/>
    </row>
    <row r="19" spans="1:10" s="4" customFormat="1" ht="16.5" customHeight="1">
      <c r="A19" s="98"/>
      <c r="B19" s="110"/>
      <c r="C19" s="93"/>
      <c r="D19" s="91"/>
      <c r="E19" s="91"/>
      <c r="F19" s="91"/>
      <c r="G19" s="92"/>
      <c r="H19" s="87"/>
      <c r="I19" s="88"/>
      <c r="J19" s="89"/>
    </row>
    <row r="20" spans="1:10" s="4" customFormat="1" ht="16.5" customHeight="1">
      <c r="A20" s="98"/>
      <c r="B20" s="110" t="s">
        <v>28</v>
      </c>
      <c r="C20" s="208">
        <v>0.029982</v>
      </c>
      <c r="D20" s="196">
        <f>C20*D18+0.02</f>
        <v>3058.184</v>
      </c>
      <c r="E20" s="91"/>
      <c r="F20" s="91"/>
      <c r="G20" s="92"/>
      <c r="H20" s="87"/>
      <c r="I20" s="88"/>
      <c r="J20" s="89"/>
    </row>
    <row r="21" spans="1:10" s="4" customFormat="1" ht="16.5" customHeight="1">
      <c r="A21" s="98"/>
      <c r="B21" s="110" t="s">
        <v>29</v>
      </c>
      <c r="C21" s="208">
        <v>0.0225</v>
      </c>
      <c r="D21" s="126">
        <f>C21*D18+0.01</f>
        <v>2295.01</v>
      </c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110" t="s">
        <v>49</v>
      </c>
      <c r="C22" s="199"/>
      <c r="D22" s="99">
        <f>SUM(D20:D21)+0.45</f>
        <v>5353.644</v>
      </c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110" t="s">
        <v>30</v>
      </c>
      <c r="C23" s="199"/>
      <c r="D23" s="126">
        <v>-6560.25</v>
      </c>
      <c r="E23" s="91"/>
      <c r="F23" s="91"/>
      <c r="G23" s="92"/>
      <c r="H23" s="87"/>
      <c r="I23" s="88"/>
      <c r="J23" s="89"/>
    </row>
    <row r="24" spans="1:11" s="4" customFormat="1" ht="16.5" customHeight="1">
      <c r="A24" s="324"/>
      <c r="B24" s="318" t="s">
        <v>98</v>
      </c>
      <c r="C24" s="308"/>
      <c r="D24" s="325">
        <f>SUM(D22:D23)</f>
        <v>-1206.6059999999998</v>
      </c>
      <c r="E24" s="309"/>
      <c r="F24" s="309"/>
      <c r="G24" s="310"/>
      <c r="H24" s="311">
        <v>1300</v>
      </c>
      <c r="I24" s="312">
        <v>5730</v>
      </c>
      <c r="J24" s="313">
        <f>-D24</f>
        <v>1206.6059999999998</v>
      </c>
      <c r="K24" s="4">
        <v>500</v>
      </c>
    </row>
    <row r="25" spans="1:10" s="4" customFormat="1" ht="16.5" customHeight="1">
      <c r="A25" s="98"/>
      <c r="B25" s="90"/>
      <c r="C25" s="93"/>
      <c r="D25" s="91"/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90"/>
      <c r="C26" s="93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110"/>
      <c r="C27" s="93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90"/>
      <c r="C28" s="93"/>
      <c r="D28" s="91"/>
      <c r="E28" s="116"/>
      <c r="F28" s="91"/>
      <c r="G28" s="92"/>
      <c r="H28" s="87"/>
      <c r="I28" s="88"/>
      <c r="J28" s="89"/>
    </row>
    <row r="29" spans="1:10" s="4" customFormat="1" ht="16.5" customHeight="1">
      <c r="A29" s="98"/>
      <c r="B29" s="90"/>
      <c r="C29" s="93"/>
      <c r="D29" s="91"/>
      <c r="E29" s="91"/>
      <c r="F29" s="91"/>
      <c r="G29" s="92"/>
      <c r="H29" s="87"/>
      <c r="I29" s="88"/>
      <c r="J29" s="89"/>
    </row>
    <row r="30" spans="1:10" s="4" customFormat="1" ht="16.5" customHeight="1">
      <c r="A30" s="98"/>
      <c r="B30" s="90"/>
      <c r="C30" s="93"/>
      <c r="D30" s="91"/>
      <c r="E30" s="91"/>
      <c r="F30" s="91"/>
      <c r="G30" s="92"/>
      <c r="H30" s="87"/>
      <c r="I30" s="88"/>
      <c r="J30" s="89"/>
    </row>
    <row r="31" spans="1:10" s="1" customFormat="1" ht="16.5" customHeight="1">
      <c r="A31" s="98"/>
      <c r="B31" s="110"/>
      <c r="C31" s="93"/>
      <c r="D31" s="91"/>
      <c r="E31" s="91"/>
      <c r="F31" s="91"/>
      <c r="G31" s="92"/>
      <c r="H31" s="87"/>
      <c r="I31" s="88"/>
      <c r="J31" s="89"/>
    </row>
    <row r="32" spans="1:10" s="1" customFormat="1" ht="16.5" customHeight="1">
      <c r="A32" s="98"/>
      <c r="B32" s="110"/>
      <c r="C32" s="208"/>
      <c r="D32" s="91"/>
      <c r="E32" s="91"/>
      <c r="F32" s="91"/>
      <c r="G32" s="92"/>
      <c r="H32" s="87"/>
      <c r="I32" s="88"/>
      <c r="J32" s="89"/>
    </row>
    <row r="33" spans="1:10" s="1" customFormat="1" ht="16.5" customHeight="1">
      <c r="A33" s="98"/>
      <c r="B33" s="110"/>
      <c r="C33" s="208"/>
      <c r="D33" s="91"/>
      <c r="E33" s="91"/>
      <c r="F33" s="91"/>
      <c r="G33" s="92"/>
      <c r="H33" s="87"/>
      <c r="I33" s="88"/>
      <c r="J33" s="89"/>
    </row>
    <row r="34" spans="1:10" s="1" customFormat="1" ht="16.5" customHeight="1">
      <c r="A34" s="98"/>
      <c r="B34" s="110"/>
      <c r="C34" s="199"/>
      <c r="D34" s="91"/>
      <c r="E34" s="91"/>
      <c r="F34" s="91"/>
      <c r="G34" s="92"/>
      <c r="H34" s="87"/>
      <c r="I34" s="88"/>
      <c r="J34" s="89"/>
    </row>
    <row r="35" spans="1:10" s="1" customFormat="1" ht="16.5" customHeight="1">
      <c r="A35" s="98"/>
      <c r="B35" s="110"/>
      <c r="C35" s="199"/>
      <c r="D35" s="91"/>
      <c r="E35" s="91"/>
      <c r="F35" s="91"/>
      <c r="G35" s="92"/>
      <c r="H35" s="87"/>
      <c r="I35" s="88"/>
      <c r="J35" s="89"/>
    </row>
    <row r="36" spans="1:10" s="1" customFormat="1" ht="16.5" customHeight="1">
      <c r="A36" s="98"/>
      <c r="B36" s="110"/>
      <c r="C36" s="93"/>
      <c r="D36" s="91"/>
      <c r="E36" s="91"/>
      <c r="F36" s="91"/>
      <c r="G36" s="92"/>
      <c r="H36" s="87"/>
      <c r="I36" s="88"/>
      <c r="J36" s="89"/>
    </row>
    <row r="37" spans="1:10" s="1" customFormat="1" ht="16.5" customHeight="1">
      <c r="A37" s="98"/>
      <c r="B37" s="110"/>
      <c r="C37" s="90"/>
      <c r="D37" s="101"/>
      <c r="E37" s="101"/>
      <c r="F37" s="37"/>
      <c r="G37" s="36"/>
      <c r="H37" s="87"/>
      <c r="I37" s="88"/>
      <c r="J37" s="89"/>
    </row>
    <row r="38" spans="1:10" s="1" customFormat="1" ht="16.5" customHeight="1">
      <c r="A38" s="98"/>
      <c r="B38" s="110"/>
      <c r="C38" s="90"/>
      <c r="D38" s="101"/>
      <c r="E38" s="101"/>
      <c r="F38" s="37"/>
      <c r="G38" s="36"/>
      <c r="H38" s="87"/>
      <c r="I38" s="88"/>
      <c r="J38" s="89"/>
    </row>
    <row r="39" spans="1:10" s="1" customFormat="1" ht="16.5" customHeight="1">
      <c r="A39" s="98"/>
      <c r="B39" s="110"/>
      <c r="C39" s="103"/>
      <c r="D39" s="196"/>
      <c r="E39" s="91"/>
      <c r="F39" s="38"/>
      <c r="G39" s="36"/>
      <c r="H39" s="87"/>
      <c r="I39" s="88"/>
      <c r="J39" s="89"/>
    </row>
    <row r="40" spans="1:10" s="1" customFormat="1" ht="16.5" customHeight="1">
      <c r="A40" s="98"/>
      <c r="B40" s="110"/>
      <c r="C40" s="90"/>
      <c r="D40" s="91"/>
      <c r="E40" s="91"/>
      <c r="F40" s="38"/>
      <c r="G40" s="36"/>
      <c r="H40" s="87"/>
      <c r="I40" s="88"/>
      <c r="J40" s="89"/>
    </row>
    <row r="41" spans="1:10" s="1" customFormat="1" ht="16.5" customHeight="1">
      <c r="A41" s="96"/>
      <c r="B41" s="104"/>
      <c r="C41" s="105"/>
      <c r="D41" s="102"/>
      <c r="E41" s="102"/>
      <c r="F41" s="35"/>
      <c r="G41" s="34"/>
      <c r="H41" s="107"/>
      <c r="I41" s="108"/>
      <c r="J41" s="33"/>
    </row>
    <row r="42" spans="1:10" s="1" customFormat="1" ht="16.5" customHeight="1" thickBot="1">
      <c r="A42" s="97"/>
      <c r="B42" s="106"/>
      <c r="C42" s="106"/>
      <c r="D42" s="106"/>
      <c r="E42" s="106"/>
      <c r="F42" s="32"/>
      <c r="G42" s="31"/>
      <c r="H42" s="30"/>
      <c r="I42" s="29"/>
      <c r="J42" s="28"/>
    </row>
    <row r="43" spans="1:11" s="7" customFormat="1" ht="16.5" customHeight="1" thickBot="1">
      <c r="A43" s="27"/>
      <c r="B43" s="27"/>
      <c r="C43" s="26"/>
      <c r="D43" s="18"/>
      <c r="E43" s="18"/>
      <c r="F43" s="25"/>
      <c r="G43" s="24"/>
      <c r="H43" s="23"/>
      <c r="I43" s="23"/>
      <c r="J43" s="22">
        <f>SUM(J9:J42)</f>
        <v>1206.6059999999998</v>
      </c>
      <c r="K43" s="21"/>
    </row>
    <row r="44" spans="1:11" s="7" customFormat="1" ht="3.75" customHeight="1">
      <c r="A44" s="20"/>
      <c r="B44" s="20"/>
      <c r="C44" s="19"/>
      <c r="D44" s="18"/>
      <c r="E44" s="18"/>
      <c r="F44" s="17"/>
      <c r="G44" s="16"/>
      <c r="H44" s="15"/>
      <c r="I44" s="15"/>
      <c r="J44" s="14"/>
      <c r="K44" s="14"/>
    </row>
    <row r="45" spans="1:11" s="86" customFormat="1" ht="14.25" thickBot="1">
      <c r="A45" s="77"/>
      <c r="B45" s="82"/>
      <c r="C45" s="76"/>
      <c r="D45" s="83" t="s">
        <v>7</v>
      </c>
      <c r="E45" s="75" t="s">
        <v>8</v>
      </c>
      <c r="F45" s="73"/>
      <c r="G45" s="73"/>
      <c r="H45" s="74" t="s">
        <v>9</v>
      </c>
      <c r="I45" s="74"/>
      <c r="J45" s="84"/>
      <c r="K45" s="85"/>
    </row>
    <row r="46" spans="1:11" s="5" customFormat="1" ht="21" customHeight="1">
      <c r="A46" s="13" t="s">
        <v>11</v>
      </c>
      <c r="B46" s="12"/>
      <c r="C46" s="11"/>
      <c r="D46" s="78">
        <f>Parameter!C9</f>
        <v>43465</v>
      </c>
      <c r="E46" s="79"/>
      <c r="F46" s="7"/>
      <c r="G46" s="7"/>
      <c r="H46" s="339" t="s">
        <v>17</v>
      </c>
      <c r="I46" s="340"/>
      <c r="J46" s="341"/>
      <c r="K46" s="6"/>
    </row>
    <row r="47" spans="1:11" s="5" customFormat="1" ht="21" customHeight="1">
      <c r="A47" s="10" t="s">
        <v>10</v>
      </c>
      <c r="B47" s="9"/>
      <c r="C47" s="8"/>
      <c r="D47" s="80">
        <v>43740</v>
      </c>
      <c r="E47" s="81" t="str">
        <f>Parameter!C10</f>
        <v>xx</v>
      </c>
      <c r="F47" s="7"/>
      <c r="G47" s="7"/>
      <c r="H47" s="342"/>
      <c r="I47" s="343"/>
      <c r="J47" s="344"/>
      <c r="K47" s="6"/>
    </row>
    <row r="48" ht="3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mergeCells count="4">
    <mergeCell ref="A9:A10"/>
    <mergeCell ref="B9:G10"/>
    <mergeCell ref="H9:I9"/>
    <mergeCell ref="H46:J47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PageLayoutView="0" workbookViewId="0" topLeftCell="A19">
      <selection activeCell="B22" sqref="B22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69921875" style="2" bestFit="1" customWidth="1"/>
    <col min="4" max="4" width="8" style="2" customWidth="1"/>
    <col min="5" max="5" width="7.5" style="2" customWidth="1"/>
    <col min="6" max="6" width="6.79687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1:18" s="49" customFormat="1" ht="19.5" customHeight="1" thickBot="1">
      <c r="A5"/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 t="s">
        <v>51</v>
      </c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98"/>
      <c r="B13" s="100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90" t="s">
        <v>48</v>
      </c>
      <c r="C14" s="93"/>
      <c r="D14" s="91">
        <f>'AHV 2018'!D14</f>
        <v>102000</v>
      </c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90" t="s">
        <v>101</v>
      </c>
      <c r="C15" s="93"/>
      <c r="D15" s="99">
        <f>SUM(D14:D14)</f>
        <v>102000</v>
      </c>
      <c r="E15" s="91"/>
      <c r="F15" s="91"/>
      <c r="G15" s="92"/>
      <c r="H15" s="87"/>
      <c r="I15" s="88"/>
      <c r="J15" s="89"/>
    </row>
    <row r="16" spans="1:10" s="4" customFormat="1" ht="16.5" customHeight="1">
      <c r="A16" s="98"/>
      <c r="B16" s="90"/>
      <c r="C16" s="93"/>
      <c r="D16" s="91"/>
      <c r="E16" s="91"/>
      <c r="F16" s="91"/>
      <c r="G16" s="92"/>
      <c r="H16" s="87"/>
      <c r="I16" s="88"/>
      <c r="J16" s="89"/>
    </row>
    <row r="17" spans="1:10" s="4" customFormat="1" ht="16.5" customHeight="1">
      <c r="A17" s="98"/>
      <c r="B17" s="110" t="s">
        <v>37</v>
      </c>
      <c r="C17" s="199">
        <v>0.01386</v>
      </c>
      <c r="D17" s="196">
        <f>ROUND(C17*D15,2)+0.01</f>
        <v>1413.73</v>
      </c>
      <c r="E17" s="91"/>
      <c r="F17" s="91"/>
      <c r="G17" s="92"/>
      <c r="H17" s="87"/>
      <c r="I17" s="88"/>
      <c r="J17" s="89"/>
    </row>
    <row r="18" spans="1:10" s="4" customFormat="1" ht="16.5" customHeight="1">
      <c r="A18" s="98"/>
      <c r="B18" s="110" t="s">
        <v>39</v>
      </c>
      <c r="C18" s="165"/>
      <c r="D18" s="126">
        <v>-1922</v>
      </c>
      <c r="E18" s="91"/>
      <c r="F18" s="91"/>
      <c r="G18" s="92"/>
      <c r="H18" s="87"/>
      <c r="I18" s="88"/>
      <c r="J18" s="89"/>
    </row>
    <row r="19" spans="1:10" s="4" customFormat="1" ht="16.5" customHeight="1">
      <c r="A19" s="324"/>
      <c r="B19" s="318" t="s">
        <v>99</v>
      </c>
      <c r="C19" s="322"/>
      <c r="D19" s="326">
        <f>ROUND(SUM(D17:D18),1)</f>
        <v>-508.3</v>
      </c>
      <c r="E19" s="309"/>
      <c r="F19" s="309"/>
      <c r="G19" s="310"/>
      <c r="H19" s="311">
        <v>1300</v>
      </c>
      <c r="I19" s="312">
        <v>5740</v>
      </c>
      <c r="J19" s="313">
        <f>-D19</f>
        <v>508.3</v>
      </c>
    </row>
    <row r="20" spans="1:10" s="4" customFormat="1" ht="16.5" customHeight="1">
      <c r="A20" s="98"/>
      <c r="B20" s="110"/>
      <c r="C20" s="165"/>
      <c r="D20" s="99"/>
      <c r="E20" s="91"/>
      <c r="F20" s="91"/>
      <c r="G20" s="92"/>
      <c r="H20" s="87"/>
      <c r="I20" s="88"/>
      <c r="J20" s="89"/>
    </row>
    <row r="21" spans="1:10" s="4" customFormat="1" ht="16.5" customHeight="1">
      <c r="A21" s="98"/>
      <c r="B21" s="110"/>
      <c r="C21" s="165"/>
      <c r="D21" s="99"/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110"/>
      <c r="C22" s="165"/>
      <c r="D22" s="99"/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110"/>
      <c r="C23" s="165"/>
      <c r="D23" s="99"/>
      <c r="E23" s="91"/>
      <c r="F23" s="91"/>
      <c r="G23" s="92"/>
      <c r="H23" s="87"/>
      <c r="I23" s="88"/>
      <c r="J23" s="89"/>
    </row>
    <row r="24" spans="1:10" s="4" customFormat="1" ht="16.5" customHeight="1">
      <c r="A24" s="98"/>
      <c r="B24" s="110"/>
      <c r="C24" s="165"/>
      <c r="D24" s="99"/>
      <c r="E24" s="91"/>
      <c r="F24" s="91"/>
      <c r="G24" s="92"/>
      <c r="H24" s="87"/>
      <c r="I24" s="88"/>
      <c r="J24" s="89"/>
    </row>
    <row r="25" spans="1:10" s="4" customFormat="1" ht="16.5" customHeight="1">
      <c r="A25" s="98"/>
      <c r="B25" s="110"/>
      <c r="C25" s="165"/>
      <c r="D25" s="91"/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110"/>
      <c r="C26" s="93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110"/>
      <c r="C27" s="199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110"/>
      <c r="C28" s="199"/>
      <c r="D28" s="91"/>
      <c r="E28" s="91"/>
      <c r="F28" s="91"/>
      <c r="G28" s="92"/>
      <c r="H28" s="87"/>
      <c r="I28" s="88"/>
      <c r="J28" s="89"/>
    </row>
    <row r="29" spans="1:10" s="4" customFormat="1" ht="16.5" customHeight="1">
      <c r="A29" s="98"/>
      <c r="B29" s="110"/>
      <c r="C29" s="199"/>
      <c r="D29" s="91"/>
      <c r="E29" s="38"/>
      <c r="F29" s="91"/>
      <c r="G29" s="92"/>
      <c r="H29" s="87"/>
      <c r="I29" s="88"/>
      <c r="J29" s="89"/>
    </row>
    <row r="30" spans="1:10" s="4" customFormat="1" ht="16.5" customHeight="1">
      <c r="A30" s="98"/>
      <c r="B30" s="110"/>
      <c r="C30" s="199"/>
      <c r="D30" s="91"/>
      <c r="E30" s="38"/>
      <c r="F30" s="91"/>
      <c r="G30" s="92"/>
      <c r="H30" s="87"/>
      <c r="I30" s="88"/>
      <c r="J30" s="89"/>
    </row>
    <row r="31" spans="1:10" s="4" customFormat="1" ht="16.5" customHeight="1">
      <c r="A31" s="98"/>
      <c r="B31" s="110"/>
      <c r="C31" s="200"/>
      <c r="D31" s="91"/>
      <c r="E31" s="38"/>
      <c r="F31" s="91"/>
      <c r="G31" s="92"/>
      <c r="H31" s="87"/>
      <c r="I31" s="88"/>
      <c r="J31" s="89"/>
    </row>
    <row r="32" spans="1:10" s="1" customFormat="1" ht="16.5" customHeight="1">
      <c r="A32" s="98"/>
      <c r="B32" s="113"/>
      <c r="C32" s="200"/>
      <c r="D32" s="91"/>
      <c r="E32" s="91"/>
      <c r="F32" s="38"/>
      <c r="G32" s="36"/>
      <c r="H32" s="87"/>
      <c r="I32" s="88"/>
      <c r="J32" s="89"/>
    </row>
    <row r="33" spans="1:10" s="1" customFormat="1" ht="16.5" customHeight="1">
      <c r="A33" s="98"/>
      <c r="B33" s="110"/>
      <c r="C33" s="199"/>
      <c r="D33" s="91"/>
      <c r="E33" s="91"/>
      <c r="F33" s="39"/>
      <c r="G33" s="36"/>
      <c r="H33" s="87"/>
      <c r="I33" s="88"/>
      <c r="J33" s="89"/>
    </row>
    <row r="34" spans="1:10" s="1" customFormat="1" ht="16.5" customHeight="1">
      <c r="A34" s="98"/>
      <c r="B34" s="112"/>
      <c r="C34" s="94"/>
      <c r="D34" s="91"/>
      <c r="E34" s="91"/>
      <c r="F34" s="38"/>
      <c r="G34" s="36"/>
      <c r="H34" s="87"/>
      <c r="I34" s="88"/>
      <c r="J34" s="89"/>
    </row>
    <row r="35" spans="1:10" s="1" customFormat="1" ht="16.5" customHeight="1">
      <c r="A35" s="98"/>
      <c r="B35" s="110"/>
      <c r="C35" s="90"/>
      <c r="D35" s="101"/>
      <c r="E35" s="101"/>
      <c r="F35" s="37"/>
      <c r="G35" s="36"/>
      <c r="H35" s="87"/>
      <c r="I35" s="88"/>
      <c r="J35" s="89"/>
    </row>
    <row r="36" spans="1:10" s="1" customFormat="1" ht="16.5" customHeight="1">
      <c r="A36" s="98"/>
      <c r="B36" s="110"/>
      <c r="C36" s="90"/>
      <c r="D36" s="101"/>
      <c r="E36" s="101"/>
      <c r="F36" s="37"/>
      <c r="G36" s="36"/>
      <c r="H36" s="87"/>
      <c r="I36" s="88"/>
      <c r="J36" s="89"/>
    </row>
    <row r="37" spans="1:10" s="1" customFormat="1" ht="16.5" customHeight="1">
      <c r="A37" s="98"/>
      <c r="B37" s="113"/>
      <c r="C37" s="103"/>
      <c r="D37" s="111"/>
      <c r="E37" s="101"/>
      <c r="F37" s="35"/>
      <c r="G37" s="34"/>
      <c r="H37" s="107"/>
      <c r="I37" s="108"/>
      <c r="J37" s="109"/>
    </row>
    <row r="38" spans="1:10" s="1" customFormat="1" ht="16.5" customHeight="1">
      <c r="A38" s="98"/>
      <c r="B38" s="104"/>
      <c r="C38" s="105"/>
      <c r="D38" s="102"/>
      <c r="E38" s="102"/>
      <c r="F38" s="35"/>
      <c r="G38" s="34"/>
      <c r="H38" s="107"/>
      <c r="I38" s="108"/>
      <c r="J38" s="109"/>
    </row>
    <row r="39" spans="1:10" s="1" customFormat="1" ht="16.5" customHeight="1">
      <c r="A39" s="96"/>
      <c r="B39" s="104"/>
      <c r="C39" s="105"/>
      <c r="D39" s="102"/>
      <c r="E39" s="102"/>
      <c r="F39" s="35"/>
      <c r="G39" s="34"/>
      <c r="H39" s="107"/>
      <c r="I39" s="108"/>
      <c r="J39" s="33"/>
    </row>
    <row r="40" spans="1:10" s="1" customFormat="1" ht="16.5" customHeight="1" thickBot="1">
      <c r="A40" s="97"/>
      <c r="B40" s="106"/>
      <c r="C40" s="106"/>
      <c r="D40" s="106"/>
      <c r="E40" s="106"/>
      <c r="F40" s="32"/>
      <c r="G40" s="31"/>
      <c r="H40" s="30"/>
      <c r="I40" s="29"/>
      <c r="J40" s="28"/>
    </row>
    <row r="41" spans="1:11" s="7" customFormat="1" ht="16.5" customHeight="1" thickBot="1">
      <c r="A41" s="27"/>
      <c r="B41" s="27"/>
      <c r="C41" s="26"/>
      <c r="D41" s="18"/>
      <c r="E41" s="18"/>
      <c r="F41" s="25"/>
      <c r="G41" s="24"/>
      <c r="H41" s="23"/>
      <c r="I41" s="23"/>
      <c r="J41" s="22">
        <f>SUM(J9:J40)</f>
        <v>508.3</v>
      </c>
      <c r="K41" s="21"/>
    </row>
    <row r="42" spans="1:11" s="7" customFormat="1" ht="3.75" customHeight="1">
      <c r="A42" s="20"/>
      <c r="B42" s="20"/>
      <c r="C42" s="19"/>
      <c r="D42" s="18"/>
      <c r="E42" s="18"/>
      <c r="F42" s="17"/>
      <c r="G42" s="16"/>
      <c r="H42" s="15"/>
      <c r="I42" s="15"/>
      <c r="J42" s="14"/>
      <c r="K42" s="14"/>
    </row>
    <row r="43" spans="1:11" s="86" customFormat="1" ht="14.25" thickBot="1">
      <c r="A43" s="77"/>
      <c r="B43" s="82"/>
      <c r="C43" s="76"/>
      <c r="D43" s="83" t="s">
        <v>7</v>
      </c>
      <c r="E43" s="75" t="s">
        <v>8</v>
      </c>
      <c r="F43" s="73"/>
      <c r="G43" s="73"/>
      <c r="H43" s="74" t="s">
        <v>9</v>
      </c>
      <c r="I43" s="74"/>
      <c r="J43" s="84"/>
      <c r="K43" s="85"/>
    </row>
    <row r="44" spans="1:11" s="5" customFormat="1" ht="21" customHeight="1">
      <c r="A44" s="13" t="s">
        <v>11</v>
      </c>
      <c r="B44" s="12"/>
      <c r="C44" s="11"/>
      <c r="D44" s="78">
        <f>Parameter!C9</f>
        <v>43465</v>
      </c>
      <c r="E44" s="79"/>
      <c r="F44" s="7"/>
      <c r="G44" s="7"/>
      <c r="H44" s="339" t="s">
        <v>17</v>
      </c>
      <c r="I44" s="340"/>
      <c r="J44" s="341"/>
      <c r="K44" s="6"/>
    </row>
    <row r="45" spans="1:11" s="5" customFormat="1" ht="21" customHeight="1">
      <c r="A45" s="10" t="s">
        <v>10</v>
      </c>
      <c r="B45" s="9"/>
      <c r="C45" s="8"/>
      <c r="D45" s="80">
        <v>43740</v>
      </c>
      <c r="E45" s="81" t="str">
        <f>Parameter!C10</f>
        <v>xx</v>
      </c>
      <c r="F45" s="7"/>
      <c r="G45" s="7"/>
      <c r="H45" s="342"/>
      <c r="I45" s="343"/>
      <c r="J45" s="344"/>
      <c r="K45" s="6"/>
    </row>
    <row r="46" ht="3" customHeight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4">
    <mergeCell ref="A9:A10"/>
    <mergeCell ref="B9:G10"/>
    <mergeCell ref="H9:I9"/>
    <mergeCell ref="H44:J45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9"/>
  <sheetViews>
    <sheetView zoomScalePageLayoutView="0" workbookViewId="0" topLeftCell="A1">
      <selection activeCell="F19" sqref="F19"/>
    </sheetView>
  </sheetViews>
  <sheetFormatPr defaultColWidth="0" defaultRowHeight="15" customHeight="1" zeroHeight="1"/>
  <cols>
    <col min="1" max="1" width="5.3984375" style="2" customWidth="1"/>
    <col min="2" max="2" width="14" style="2" customWidth="1"/>
    <col min="3" max="3" width="5.19921875" style="2" customWidth="1"/>
    <col min="4" max="4" width="7.3984375" style="2" customWidth="1"/>
    <col min="5" max="5" width="7.69921875" style="2" customWidth="1"/>
    <col min="6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/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98"/>
      <c r="B13" s="100" t="s">
        <v>24</v>
      </c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100"/>
      <c r="C14" s="93"/>
      <c r="D14" s="91"/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90" t="s">
        <v>107</v>
      </c>
      <c r="C15" s="327" t="s">
        <v>108</v>
      </c>
      <c r="D15" s="209" t="s">
        <v>109</v>
      </c>
      <c r="E15" s="209" t="s">
        <v>110</v>
      </c>
      <c r="F15" s="209" t="s">
        <v>111</v>
      </c>
      <c r="G15" s="92"/>
      <c r="H15" s="87"/>
      <c r="I15" s="88"/>
      <c r="J15" s="89"/>
    </row>
    <row r="16" spans="1:10" s="4" customFormat="1" ht="16.5" customHeight="1">
      <c r="A16" s="98"/>
      <c r="B16" s="90"/>
      <c r="C16" s="327"/>
      <c r="D16" s="209"/>
      <c r="E16" s="330">
        <v>0.08</v>
      </c>
      <c r="F16" s="209"/>
      <c r="G16" s="92"/>
      <c r="H16" s="87"/>
      <c r="I16" s="88"/>
      <c r="J16" s="89"/>
    </row>
    <row r="17" spans="1:10" s="4" customFormat="1" ht="16.5" customHeight="1">
      <c r="A17" s="98"/>
      <c r="B17" s="90"/>
      <c r="C17" s="328"/>
      <c r="D17" s="209"/>
      <c r="E17" s="209"/>
      <c r="F17" s="209"/>
      <c r="G17" s="92"/>
      <c r="H17" s="87"/>
      <c r="I17" s="88"/>
      <c r="J17" s="89"/>
    </row>
    <row r="18" spans="1:10" s="4" customFormat="1" ht="16.5" customHeight="1">
      <c r="A18" s="98"/>
      <c r="B18" s="90" t="s">
        <v>112</v>
      </c>
      <c r="C18" s="328">
        <v>41</v>
      </c>
      <c r="D18" s="209">
        <v>50</v>
      </c>
      <c r="E18" s="209">
        <f>D18*$E$16</f>
        <v>4</v>
      </c>
      <c r="F18" s="209">
        <f>D18+E18</f>
        <v>54</v>
      </c>
      <c r="G18" s="92"/>
      <c r="H18" s="87"/>
      <c r="I18" s="88"/>
      <c r="J18" s="89"/>
    </row>
    <row r="19" spans="1:10" s="4" customFormat="1" ht="16.5" customHeight="1">
      <c r="A19" s="98"/>
      <c r="B19" s="110"/>
      <c r="C19" s="328"/>
      <c r="D19" s="329"/>
      <c r="E19" s="209"/>
      <c r="F19" s="209"/>
      <c r="G19" s="92"/>
      <c r="H19" s="87"/>
      <c r="I19" s="88"/>
      <c r="J19" s="89"/>
    </row>
    <row r="20" spans="1:10" s="4" customFormat="1" ht="16.5" customHeight="1">
      <c r="A20" s="98"/>
      <c r="B20" s="115"/>
      <c r="C20" s="328"/>
      <c r="D20" s="329"/>
      <c r="E20" s="209"/>
      <c r="F20" s="209"/>
      <c r="G20" s="92"/>
      <c r="H20" s="87"/>
      <c r="I20" s="88"/>
      <c r="J20" s="89"/>
    </row>
    <row r="21" spans="1:10" s="4" customFormat="1" ht="16.5" customHeight="1">
      <c r="A21" s="98"/>
      <c r="B21" s="110"/>
      <c r="C21" s="101"/>
      <c r="D21" s="196"/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110"/>
      <c r="C22" s="101"/>
      <c r="D22" s="91"/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110"/>
      <c r="C23" s="101"/>
      <c r="D23" s="91"/>
      <c r="E23" s="91"/>
      <c r="F23" s="91"/>
      <c r="G23" s="92"/>
      <c r="H23" s="87"/>
      <c r="I23" s="88"/>
      <c r="J23" s="89"/>
    </row>
    <row r="24" spans="1:10" s="4" customFormat="1" ht="16.5" customHeight="1">
      <c r="A24" s="98"/>
      <c r="B24" s="110"/>
      <c r="C24" s="101"/>
      <c r="D24" s="196"/>
      <c r="E24" s="91"/>
      <c r="F24" s="91"/>
      <c r="G24" s="92"/>
      <c r="H24" s="87"/>
      <c r="I24" s="88"/>
      <c r="J24" s="89"/>
    </row>
    <row r="25" spans="1:10" s="4" customFormat="1" ht="16.5" customHeight="1">
      <c r="A25" s="98"/>
      <c r="B25" s="110"/>
      <c r="C25" s="218"/>
      <c r="D25" s="91"/>
      <c r="E25" s="91"/>
      <c r="F25" s="91"/>
      <c r="G25" s="92"/>
      <c r="H25" s="87"/>
      <c r="I25" s="88"/>
      <c r="J25" s="89"/>
    </row>
    <row r="26" spans="1:11" s="4" customFormat="1" ht="16.5" customHeight="1">
      <c r="A26" s="98"/>
      <c r="B26" s="112"/>
      <c r="C26" s="93"/>
      <c r="D26" s="91"/>
      <c r="E26" s="91"/>
      <c r="F26" s="91"/>
      <c r="G26" s="92"/>
      <c r="H26" s="87"/>
      <c r="I26" s="88"/>
      <c r="J26" s="89"/>
      <c r="K26" s="4">
        <v>500</v>
      </c>
    </row>
    <row r="27" spans="1:10" s="4" customFormat="1" ht="16.5" customHeight="1">
      <c r="A27" s="98"/>
      <c r="B27" s="110"/>
      <c r="C27" s="218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112"/>
      <c r="C28" s="93"/>
      <c r="D28" s="91"/>
      <c r="E28" s="91"/>
      <c r="F28" s="91"/>
      <c r="G28" s="92"/>
      <c r="H28" s="87"/>
      <c r="I28" s="88"/>
      <c r="J28" s="89"/>
    </row>
    <row r="29" spans="1:10" s="4" customFormat="1" ht="16.5" customHeight="1">
      <c r="A29" s="98"/>
      <c r="B29" s="110"/>
      <c r="C29" s="93"/>
      <c r="D29" s="91"/>
      <c r="E29" s="91"/>
      <c r="F29" s="91"/>
      <c r="G29" s="92"/>
      <c r="H29" s="87"/>
      <c r="I29" s="88"/>
      <c r="J29" s="89"/>
    </row>
    <row r="30" spans="1:10" s="4" customFormat="1" ht="16.5" customHeight="1">
      <c r="A30" s="98"/>
      <c r="B30" s="110"/>
      <c r="C30" s="94"/>
      <c r="D30" s="91"/>
      <c r="E30" s="91"/>
      <c r="F30" s="91"/>
      <c r="G30" s="92"/>
      <c r="H30" s="87"/>
      <c r="I30" s="88"/>
      <c r="J30" s="89"/>
    </row>
    <row r="31" spans="1:10" s="1" customFormat="1" ht="16.5" customHeight="1">
      <c r="A31" s="98"/>
      <c r="B31" s="113"/>
      <c r="C31" s="94"/>
      <c r="D31" s="111"/>
      <c r="E31" s="91"/>
      <c r="F31" s="38"/>
      <c r="G31" s="36"/>
      <c r="H31" s="87"/>
      <c r="I31" s="88"/>
      <c r="J31" s="89"/>
    </row>
    <row r="32" spans="1:10" s="1" customFormat="1" ht="16.5" customHeight="1">
      <c r="A32" s="98"/>
      <c r="B32" s="110"/>
      <c r="C32" s="93"/>
      <c r="D32" s="91"/>
      <c r="E32" s="91"/>
      <c r="F32" s="39"/>
      <c r="G32" s="36"/>
      <c r="H32" s="87"/>
      <c r="I32" s="88"/>
      <c r="J32" s="89"/>
    </row>
    <row r="33" spans="1:10" s="1" customFormat="1" ht="16.5" customHeight="1">
      <c r="A33" s="98"/>
      <c r="B33" s="112"/>
      <c r="C33" s="94"/>
      <c r="D33" s="91"/>
      <c r="E33" s="91"/>
      <c r="F33" s="38"/>
      <c r="G33" s="36"/>
      <c r="H33" s="87"/>
      <c r="I33" s="88"/>
      <c r="J33" s="89"/>
    </row>
    <row r="34" spans="1:10" s="1" customFormat="1" ht="16.5" customHeight="1">
      <c r="A34" s="98"/>
      <c r="B34" s="130"/>
      <c r="C34" s="90"/>
      <c r="D34" s="101"/>
      <c r="E34" s="91"/>
      <c r="F34" s="37"/>
      <c r="G34" s="36"/>
      <c r="H34" s="87"/>
      <c r="I34" s="88"/>
      <c r="J34" s="89"/>
    </row>
    <row r="35" spans="1:10" s="1" customFormat="1" ht="16.5" customHeight="1">
      <c r="A35" s="98"/>
      <c r="B35" s="110"/>
      <c r="C35" s="90"/>
      <c r="D35" s="101"/>
      <c r="E35" s="91"/>
      <c r="F35" s="37"/>
      <c r="G35" s="36"/>
      <c r="H35" s="87"/>
      <c r="I35" s="88"/>
      <c r="J35" s="89"/>
    </row>
    <row r="36" spans="1:10" s="1" customFormat="1" ht="16.5" customHeight="1">
      <c r="A36" s="98"/>
      <c r="B36" s="110"/>
      <c r="C36" s="103"/>
      <c r="D36" s="111"/>
      <c r="E36" s="91"/>
      <c r="F36" s="38"/>
      <c r="G36" s="36"/>
      <c r="H36" s="87"/>
      <c r="I36" s="88"/>
      <c r="J36" s="89"/>
    </row>
    <row r="37" spans="1:10" s="1" customFormat="1" ht="16.5" customHeight="1">
      <c r="A37" s="98"/>
      <c r="B37" s="110"/>
      <c r="C37" s="90"/>
      <c r="D37" s="91"/>
      <c r="E37" s="91"/>
      <c r="F37" s="38"/>
      <c r="G37" s="36"/>
      <c r="H37" s="87"/>
      <c r="I37" s="88"/>
      <c r="J37" s="89"/>
    </row>
    <row r="38" spans="1:10" s="1" customFormat="1" ht="16.5" customHeight="1">
      <c r="A38" s="98"/>
      <c r="B38" s="114"/>
      <c r="C38" s="103"/>
      <c r="D38" s="91"/>
      <c r="E38" s="91"/>
      <c r="F38" s="38"/>
      <c r="G38" s="36"/>
      <c r="H38" s="87"/>
      <c r="I38" s="88"/>
      <c r="J38" s="89"/>
    </row>
    <row r="39" spans="1:10" s="1" customFormat="1" ht="16.5" customHeight="1">
      <c r="A39" s="98"/>
      <c r="B39" s="113"/>
      <c r="C39" s="103"/>
      <c r="D39" s="101"/>
      <c r="E39" s="101"/>
      <c r="F39" s="35"/>
      <c r="G39" s="34"/>
      <c r="H39" s="107"/>
      <c r="I39" s="108"/>
      <c r="J39" s="109"/>
    </row>
    <row r="40" spans="1:10" s="1" customFormat="1" ht="16.5" customHeight="1">
      <c r="A40" s="98"/>
      <c r="B40" s="113"/>
      <c r="C40" s="103"/>
      <c r="D40" s="101"/>
      <c r="E40" s="101"/>
      <c r="F40" s="35"/>
      <c r="G40" s="34"/>
      <c r="H40" s="107"/>
      <c r="I40" s="108"/>
      <c r="J40" s="109"/>
    </row>
    <row r="41" spans="1:10" s="1" customFormat="1" ht="16.5" customHeight="1">
      <c r="A41" s="98"/>
      <c r="B41" s="113"/>
      <c r="C41" s="103"/>
      <c r="D41" s="111"/>
      <c r="E41" s="101"/>
      <c r="F41" s="35"/>
      <c r="G41" s="34"/>
      <c r="H41" s="107"/>
      <c r="I41" s="108"/>
      <c r="J41" s="109"/>
    </row>
    <row r="42" spans="1:10" s="1" customFormat="1" ht="16.5" customHeight="1">
      <c r="A42" s="98"/>
      <c r="B42" s="104"/>
      <c r="C42" s="105"/>
      <c r="D42" s="102"/>
      <c r="E42" s="102"/>
      <c r="F42" s="35"/>
      <c r="G42" s="34"/>
      <c r="H42" s="107"/>
      <c r="I42" s="108"/>
      <c r="J42" s="109"/>
    </row>
    <row r="43" spans="1:10" s="1" customFormat="1" ht="16.5" customHeight="1">
      <c r="A43" s="96"/>
      <c r="B43" s="104"/>
      <c r="C43" s="105"/>
      <c r="D43" s="102"/>
      <c r="E43" s="102"/>
      <c r="F43" s="35"/>
      <c r="G43" s="34"/>
      <c r="H43" s="107"/>
      <c r="I43" s="108"/>
      <c r="J43" s="33"/>
    </row>
    <row r="44" spans="1:10" s="1" customFormat="1" ht="16.5" customHeight="1" thickBot="1">
      <c r="A44" s="97"/>
      <c r="B44" s="106"/>
      <c r="C44" s="106"/>
      <c r="D44" s="106"/>
      <c r="E44" s="106"/>
      <c r="F44" s="32"/>
      <c r="G44" s="31"/>
      <c r="H44" s="30"/>
      <c r="I44" s="29"/>
      <c r="J44" s="28"/>
    </row>
    <row r="45" spans="1:11" s="7" customFormat="1" ht="16.5" customHeight="1" thickBot="1">
      <c r="A45" s="27"/>
      <c r="B45" s="27"/>
      <c r="C45" s="26"/>
      <c r="D45" s="18"/>
      <c r="E45" s="18"/>
      <c r="F45" s="25"/>
      <c r="G45" s="24"/>
      <c r="H45" s="23"/>
      <c r="I45" s="23"/>
      <c r="J45" s="22">
        <f>SUM(J9:J44)</f>
        <v>0</v>
      </c>
      <c r="K45" s="21"/>
    </row>
    <row r="46" spans="1:11" s="7" customFormat="1" ht="3.75" customHeight="1">
      <c r="A46" s="20"/>
      <c r="B46" s="20"/>
      <c r="C46" s="19"/>
      <c r="D46" s="18"/>
      <c r="E46" s="18"/>
      <c r="F46" s="17"/>
      <c r="G46" s="16"/>
      <c r="H46" s="15"/>
      <c r="I46" s="15"/>
      <c r="J46" s="14"/>
      <c r="K46" s="14"/>
    </row>
    <row r="47" spans="1:11" s="86" customFormat="1" ht="14.25" thickBot="1">
      <c r="A47" s="77"/>
      <c r="B47" s="82"/>
      <c r="C47" s="76"/>
      <c r="D47" s="83" t="s">
        <v>7</v>
      </c>
      <c r="E47" s="75" t="s">
        <v>8</v>
      </c>
      <c r="F47" s="73"/>
      <c r="G47" s="73"/>
      <c r="H47" s="74" t="s">
        <v>9</v>
      </c>
      <c r="I47" s="74"/>
      <c r="J47" s="84"/>
      <c r="K47" s="85"/>
    </row>
    <row r="48" spans="1:11" s="5" customFormat="1" ht="21" customHeight="1">
      <c r="A48" s="13" t="s">
        <v>11</v>
      </c>
      <c r="B48" s="12"/>
      <c r="C48" s="11"/>
      <c r="D48" s="78">
        <f>Parameter!C9</f>
        <v>43465</v>
      </c>
      <c r="E48" s="79"/>
      <c r="F48" s="7"/>
      <c r="G48" s="7"/>
      <c r="H48" s="339" t="s">
        <v>17</v>
      </c>
      <c r="I48" s="340"/>
      <c r="J48" s="341"/>
      <c r="K48" s="6"/>
    </row>
    <row r="49" spans="1:11" s="5" customFormat="1" ht="21" customHeight="1">
      <c r="A49" s="10" t="s">
        <v>10</v>
      </c>
      <c r="B49" s="9"/>
      <c r="C49" s="8"/>
      <c r="D49" s="80">
        <v>43726</v>
      </c>
      <c r="E49" s="81" t="str">
        <f>Parameter!C10</f>
        <v>xx</v>
      </c>
      <c r="F49" s="7"/>
      <c r="G49" s="7"/>
      <c r="H49" s="342"/>
      <c r="I49" s="343"/>
      <c r="J49" s="344"/>
      <c r="K49" s="6"/>
    </row>
    <row r="50" ht="3" customHeight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customHeight="1"/>
    <row r="105" ht="15" customHeight="1"/>
    <row r="106" ht="15" customHeight="1"/>
  </sheetData>
  <sheetProtection/>
  <mergeCells count="4">
    <mergeCell ref="A9:A10"/>
    <mergeCell ref="B9:G10"/>
    <mergeCell ref="H9:I9"/>
    <mergeCell ref="H48:J49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zoomScalePageLayoutView="0" workbookViewId="0" topLeftCell="A16">
      <selection activeCell="B23" sqref="B23:J23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" style="2" customWidth="1"/>
    <col min="4" max="4" width="8.09765625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/>
      <c r="C12" s="167"/>
      <c r="D12" s="127"/>
      <c r="E12" s="168"/>
      <c r="F12" s="168"/>
      <c r="G12" s="169"/>
      <c r="H12" s="170"/>
      <c r="I12" s="171"/>
      <c r="J12" s="172"/>
    </row>
    <row r="13" spans="1:10" s="4" customFormat="1" ht="16.5" customHeight="1">
      <c r="A13" s="98"/>
      <c r="B13" s="128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206" t="s">
        <v>19</v>
      </c>
      <c r="C14" s="142"/>
      <c r="D14" s="142"/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90"/>
      <c r="C15" s="93"/>
      <c r="D15" s="91"/>
      <c r="E15" s="91"/>
      <c r="F15" s="91"/>
      <c r="G15" s="92"/>
      <c r="H15" s="87"/>
      <c r="I15" s="88"/>
      <c r="J15" s="89"/>
    </row>
    <row r="16" spans="1:10" s="4" customFormat="1" ht="16.5" customHeight="1">
      <c r="A16" s="98"/>
      <c r="B16" s="90" t="s">
        <v>41</v>
      </c>
      <c r="C16" s="93"/>
      <c r="D16" s="91">
        <v>465927.35</v>
      </c>
      <c r="E16" s="91"/>
      <c r="F16" s="91"/>
      <c r="G16" s="92"/>
      <c r="H16" s="87"/>
      <c r="I16" s="88"/>
      <c r="J16" s="89"/>
    </row>
    <row r="17" spans="1:10" s="4" customFormat="1" ht="16.5" customHeight="1">
      <c r="A17" s="98"/>
      <c r="B17" s="90" t="s">
        <v>20</v>
      </c>
      <c r="C17" s="93"/>
      <c r="D17" s="126">
        <v>284603.95</v>
      </c>
      <c r="E17" s="91"/>
      <c r="F17" s="91"/>
      <c r="G17" s="92"/>
      <c r="H17" s="87"/>
      <c r="I17" s="88"/>
      <c r="J17" s="89"/>
    </row>
    <row r="18" spans="1:10" s="4" customFormat="1" ht="16.5" customHeight="1">
      <c r="A18" s="98"/>
      <c r="B18" s="90" t="s">
        <v>43</v>
      </c>
      <c r="C18" s="93"/>
      <c r="D18" s="99">
        <f>SUM(D16:D17)</f>
        <v>750531.3</v>
      </c>
      <c r="E18" s="91"/>
      <c r="F18" s="91"/>
      <c r="G18" s="92"/>
      <c r="H18" s="87"/>
      <c r="I18" s="88"/>
      <c r="J18" s="89"/>
    </row>
    <row r="19" spans="1:10" s="4" customFormat="1" ht="16.5" customHeight="1">
      <c r="A19" s="98"/>
      <c r="B19" s="90"/>
      <c r="C19" s="213"/>
      <c r="D19" s="91"/>
      <c r="E19" s="91"/>
      <c r="F19" s="91"/>
      <c r="G19" s="92"/>
      <c r="H19" s="87"/>
      <c r="I19" s="88"/>
      <c r="J19" s="89"/>
    </row>
    <row r="20" spans="1:10" s="4" customFormat="1" ht="16.5" customHeight="1">
      <c r="A20" s="98"/>
      <c r="B20" s="128"/>
      <c r="C20" s="93"/>
      <c r="D20" s="91"/>
      <c r="E20" s="91"/>
      <c r="F20" s="91"/>
      <c r="G20" s="92"/>
      <c r="H20" s="87"/>
      <c r="I20" s="88"/>
      <c r="J20" s="89"/>
    </row>
    <row r="21" spans="1:11" s="4" customFormat="1" ht="16.5" customHeight="1">
      <c r="A21" s="98"/>
      <c r="B21" s="90" t="s">
        <v>42</v>
      </c>
      <c r="C21" s="213">
        <v>0.01</v>
      </c>
      <c r="D21" s="217">
        <f>ROUND(D18*C21,-3)</f>
        <v>8000</v>
      </c>
      <c r="E21" s="91"/>
      <c r="F21" s="91"/>
      <c r="G21" s="92"/>
      <c r="H21" s="87"/>
      <c r="I21" s="88"/>
      <c r="J21" s="89"/>
      <c r="K21" s="4">
        <v>500</v>
      </c>
    </row>
    <row r="22" spans="1:10" s="4" customFormat="1" ht="16.5" customHeight="1">
      <c r="A22" s="98"/>
      <c r="B22" s="90" t="s">
        <v>46</v>
      </c>
      <c r="C22" s="93"/>
      <c r="D22" s="91">
        <v>0</v>
      </c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319" t="s">
        <v>47</v>
      </c>
      <c r="C23" s="308"/>
      <c r="D23" s="309">
        <f>D21-D22</f>
        <v>8000</v>
      </c>
      <c r="E23" s="309"/>
      <c r="F23" s="309"/>
      <c r="G23" s="310"/>
      <c r="H23" s="311">
        <v>3900</v>
      </c>
      <c r="I23" s="312">
        <v>2600</v>
      </c>
      <c r="J23" s="313">
        <f>D23</f>
        <v>8000</v>
      </c>
    </row>
    <row r="24" spans="1:10" s="4" customFormat="1" ht="16.5" customHeight="1">
      <c r="A24" s="98"/>
      <c r="B24" s="90"/>
      <c r="C24" s="93"/>
      <c r="D24" s="91"/>
      <c r="E24" s="91"/>
      <c r="F24" s="91"/>
      <c r="G24" s="92"/>
      <c r="H24" s="87"/>
      <c r="I24" s="88"/>
      <c r="J24" s="89"/>
    </row>
    <row r="25" spans="1:10" s="4" customFormat="1" ht="16.5" customHeight="1">
      <c r="A25" s="98"/>
      <c r="B25" s="90"/>
      <c r="C25" s="93"/>
      <c r="D25" s="91"/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90"/>
      <c r="C26" s="93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90"/>
      <c r="C27" s="93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90"/>
      <c r="C28" s="93"/>
      <c r="D28" s="91"/>
      <c r="E28" s="91"/>
      <c r="F28" s="91"/>
      <c r="G28" s="92"/>
      <c r="H28" s="87"/>
      <c r="I28" s="88"/>
      <c r="J28" s="89"/>
    </row>
    <row r="29" spans="1:10" s="1" customFormat="1" ht="16.5" customHeight="1">
      <c r="A29" s="98"/>
      <c r="B29" s="90"/>
      <c r="C29" s="93"/>
      <c r="D29" s="91"/>
      <c r="E29" s="91"/>
      <c r="F29" s="91"/>
      <c r="G29" s="92"/>
      <c r="H29" s="87"/>
      <c r="I29" s="88"/>
      <c r="J29" s="89"/>
    </row>
    <row r="30" spans="1:10" s="1" customFormat="1" ht="16.5" customHeight="1">
      <c r="A30" s="98"/>
      <c r="B30" s="90"/>
      <c r="C30" s="93"/>
      <c r="D30" s="91"/>
      <c r="E30" s="91"/>
      <c r="F30" s="91"/>
      <c r="G30" s="92"/>
      <c r="H30" s="87"/>
      <c r="I30" s="88"/>
      <c r="J30" s="89"/>
    </row>
    <row r="31" spans="1:10" s="1" customFormat="1" ht="16.5" customHeight="1">
      <c r="A31" s="98"/>
      <c r="B31" s="90"/>
      <c r="C31" s="93"/>
      <c r="D31" s="91"/>
      <c r="E31" s="91"/>
      <c r="F31" s="91"/>
      <c r="G31" s="92"/>
      <c r="H31" s="87"/>
      <c r="I31" s="88"/>
      <c r="J31" s="89"/>
    </row>
    <row r="32" spans="1:10" s="1" customFormat="1" ht="16.5" customHeight="1">
      <c r="A32" s="98"/>
      <c r="B32" s="90"/>
      <c r="C32" s="93"/>
      <c r="D32" s="91"/>
      <c r="E32" s="91"/>
      <c r="F32" s="101"/>
      <c r="G32" s="92"/>
      <c r="H32" s="87"/>
      <c r="I32" s="88"/>
      <c r="J32" s="89"/>
    </row>
    <row r="33" spans="1:10" s="1" customFormat="1" ht="16.5" customHeight="1">
      <c r="A33" s="98"/>
      <c r="B33" s="90"/>
      <c r="C33" s="93"/>
      <c r="D33" s="91"/>
      <c r="E33" s="91"/>
      <c r="F33" s="101"/>
      <c r="G33" s="92"/>
      <c r="H33" s="87"/>
      <c r="I33" s="88"/>
      <c r="J33" s="89"/>
    </row>
    <row r="34" spans="1:10" s="1" customFormat="1" ht="16.5" customHeight="1">
      <c r="A34" s="98"/>
      <c r="B34" s="90"/>
      <c r="C34" s="93"/>
      <c r="D34" s="91"/>
      <c r="E34" s="91"/>
      <c r="F34" s="91"/>
      <c r="G34" s="92"/>
      <c r="H34" s="87"/>
      <c r="I34" s="88"/>
      <c r="J34" s="89"/>
    </row>
    <row r="35" spans="1:10" s="1" customFormat="1" ht="16.5" customHeight="1">
      <c r="A35" s="98"/>
      <c r="B35" s="90"/>
      <c r="C35" s="93"/>
      <c r="D35" s="91"/>
      <c r="E35" s="91"/>
      <c r="F35" s="91"/>
      <c r="G35" s="92"/>
      <c r="H35" s="87"/>
      <c r="I35" s="88"/>
      <c r="J35" s="89"/>
    </row>
    <row r="36" spans="1:10" s="1" customFormat="1" ht="16.5" customHeight="1">
      <c r="A36" s="98"/>
      <c r="B36" s="90"/>
      <c r="C36" s="93"/>
      <c r="D36" s="91"/>
      <c r="E36" s="91"/>
      <c r="F36" s="91"/>
      <c r="G36" s="92"/>
      <c r="H36" s="87"/>
      <c r="I36" s="88"/>
      <c r="J36" s="89"/>
    </row>
    <row r="37" spans="1:10" s="1" customFormat="1" ht="16.5" customHeight="1">
      <c r="A37" s="98"/>
      <c r="B37" s="128"/>
      <c r="C37" s="93"/>
      <c r="D37" s="91"/>
      <c r="E37" s="91"/>
      <c r="F37" s="102"/>
      <c r="G37" s="201"/>
      <c r="H37" s="107"/>
      <c r="I37" s="108"/>
      <c r="J37" s="109"/>
    </row>
    <row r="38" spans="1:10" s="1" customFormat="1" ht="16.5" customHeight="1">
      <c r="A38" s="98"/>
      <c r="B38" s="90"/>
      <c r="C38" s="93"/>
      <c r="D38" s="91"/>
      <c r="E38" s="91"/>
      <c r="F38" s="102"/>
      <c r="G38" s="201"/>
      <c r="H38" s="107"/>
      <c r="I38" s="108"/>
      <c r="J38" s="109"/>
    </row>
    <row r="39" spans="1:10" s="1" customFormat="1" ht="16.5" customHeight="1">
      <c r="A39" s="98"/>
      <c r="B39" s="90"/>
      <c r="C39" s="93"/>
      <c r="D39" s="91"/>
      <c r="E39" s="91"/>
      <c r="F39" s="102"/>
      <c r="G39" s="201"/>
      <c r="H39" s="107"/>
      <c r="I39" s="108"/>
      <c r="J39" s="109"/>
    </row>
    <row r="40" spans="1:10" s="1" customFormat="1" ht="16.5" customHeight="1">
      <c r="A40" s="98"/>
      <c r="B40" s="90"/>
      <c r="C40" s="93"/>
      <c r="D40" s="91"/>
      <c r="E40" s="91"/>
      <c r="F40" s="102"/>
      <c r="G40" s="201"/>
      <c r="H40" s="107"/>
      <c r="I40" s="108"/>
      <c r="J40" s="109"/>
    </row>
    <row r="41" spans="1:10" s="1" customFormat="1" ht="16.5" customHeight="1">
      <c r="A41" s="141"/>
      <c r="B41" s="104"/>
      <c r="C41" s="105"/>
      <c r="D41" s="102"/>
      <c r="E41" s="102"/>
      <c r="F41" s="102"/>
      <c r="G41" s="201"/>
      <c r="H41" s="107"/>
      <c r="I41" s="108"/>
      <c r="J41" s="109"/>
    </row>
    <row r="42" spans="1:10" s="1" customFormat="1" ht="16.5" customHeight="1" thickBot="1">
      <c r="A42" s="173"/>
      <c r="B42" s="145"/>
      <c r="C42" s="145"/>
      <c r="D42" s="145"/>
      <c r="E42" s="145"/>
      <c r="F42" s="145"/>
      <c r="G42" s="202"/>
      <c r="H42" s="203"/>
      <c r="I42" s="204"/>
      <c r="J42" s="205"/>
    </row>
    <row r="43" spans="1:11" s="7" customFormat="1" ht="16.5" customHeight="1" thickBot="1">
      <c r="A43" s="174"/>
      <c r="B43" s="174"/>
      <c r="C43" s="175"/>
      <c r="D43" s="52"/>
      <c r="E43" s="52"/>
      <c r="F43" s="176"/>
      <c r="G43" s="177"/>
      <c r="H43" s="178"/>
      <c r="I43" s="178"/>
      <c r="J43" s="22">
        <f>SUM(J9:J42)</f>
        <v>8000</v>
      </c>
      <c r="K43" s="21"/>
    </row>
    <row r="44" spans="1:11" s="7" customFormat="1" ht="3.75" customHeight="1">
      <c r="A44" s="179"/>
      <c r="B44" s="179"/>
      <c r="C44" s="180"/>
      <c r="D44" s="52"/>
      <c r="E44" s="52"/>
      <c r="F44" s="181"/>
      <c r="G44" s="182"/>
      <c r="H44" s="183"/>
      <c r="I44" s="183"/>
      <c r="J44" s="184"/>
      <c r="K44" s="14"/>
    </row>
    <row r="45" spans="1:11" s="86" customFormat="1" ht="14.25" thickBot="1">
      <c r="A45" s="77"/>
      <c r="B45" s="82"/>
      <c r="C45" s="76"/>
      <c r="D45" s="83" t="s">
        <v>7</v>
      </c>
      <c r="E45" s="75" t="s">
        <v>8</v>
      </c>
      <c r="F45" s="185"/>
      <c r="G45" s="185"/>
      <c r="H45" s="74" t="s">
        <v>9</v>
      </c>
      <c r="I45" s="74"/>
      <c r="J45" s="84"/>
      <c r="K45" s="85"/>
    </row>
    <row r="46" spans="1:11" s="5" customFormat="1" ht="21" customHeight="1">
      <c r="A46" s="13" t="s">
        <v>11</v>
      </c>
      <c r="B46" s="12"/>
      <c r="C46" s="11"/>
      <c r="D46" s="78">
        <f>Parameter!C9</f>
        <v>43465</v>
      </c>
      <c r="E46" s="186"/>
      <c r="F46" s="187"/>
      <c r="G46" s="187"/>
      <c r="H46" s="339" t="s">
        <v>17</v>
      </c>
      <c r="I46" s="345"/>
      <c r="J46" s="346"/>
      <c r="K46" s="6"/>
    </row>
    <row r="47" spans="1:11" s="5" customFormat="1" ht="21" customHeight="1">
      <c r="A47" s="10" t="s">
        <v>10</v>
      </c>
      <c r="B47" s="9"/>
      <c r="C47" s="8"/>
      <c r="D47" s="80">
        <v>43726</v>
      </c>
      <c r="E47" s="188" t="str">
        <f>Parameter!C10</f>
        <v>xx</v>
      </c>
      <c r="F47" s="187"/>
      <c r="G47" s="187"/>
      <c r="H47" s="347"/>
      <c r="I47" s="348"/>
      <c r="J47" s="349"/>
      <c r="K47" s="6"/>
    </row>
    <row r="48" ht="3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customHeight="1"/>
    <row r="103" ht="15" customHeight="1"/>
  </sheetData>
  <sheetProtection/>
  <mergeCells count="4">
    <mergeCell ref="A9:A10"/>
    <mergeCell ref="B9:G10"/>
    <mergeCell ref="H9:I9"/>
    <mergeCell ref="H46:J47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8"/>
  <sheetViews>
    <sheetView zoomScalePageLayoutView="0" workbookViewId="0" topLeftCell="A7">
      <selection activeCell="A16" sqref="A16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" style="2" customWidth="1"/>
    <col min="4" max="4" width="8.09765625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222"/>
      <c r="B12" s="100"/>
      <c r="C12" s="167"/>
      <c r="D12" s="127"/>
      <c r="E12" s="168"/>
      <c r="F12" s="168"/>
      <c r="G12" s="169"/>
      <c r="H12" s="170"/>
      <c r="I12" s="171"/>
      <c r="J12" s="172"/>
    </row>
    <row r="13" spans="1:10" s="4" customFormat="1" ht="16.5" customHeight="1">
      <c r="A13" s="222"/>
      <c r="B13" s="100" t="s">
        <v>93</v>
      </c>
      <c r="C13" s="194"/>
      <c r="D13" s="195"/>
      <c r="E13" s="195" t="s">
        <v>22</v>
      </c>
      <c r="F13" s="195" t="s">
        <v>23</v>
      </c>
      <c r="G13" s="189"/>
      <c r="H13" s="190"/>
      <c r="I13" s="191"/>
      <c r="J13" s="192"/>
    </row>
    <row r="14" spans="1:10" s="4" customFormat="1" ht="16.5" customHeight="1">
      <c r="A14" s="222"/>
      <c r="B14" s="193"/>
      <c r="F14" s="91"/>
      <c r="G14" s="92"/>
      <c r="H14" s="87"/>
      <c r="I14" s="88"/>
      <c r="J14" s="89"/>
    </row>
    <row r="15" spans="1:10" s="4" customFormat="1" ht="16.5" customHeight="1">
      <c r="A15" s="222" t="s">
        <v>102</v>
      </c>
      <c r="B15" s="319" t="s">
        <v>94</v>
      </c>
      <c r="C15" s="308"/>
      <c r="D15" s="309"/>
      <c r="E15" s="309">
        <v>200</v>
      </c>
      <c r="F15" s="309">
        <f>ROUND(E15*12,-1)</f>
        <v>2400</v>
      </c>
      <c r="G15" s="310"/>
      <c r="H15" s="311">
        <v>6000</v>
      </c>
      <c r="I15" s="312">
        <v>2500</v>
      </c>
      <c r="J15" s="313">
        <f>F15</f>
        <v>2400</v>
      </c>
    </row>
    <row r="16" spans="1:10" s="4" customFormat="1" ht="16.5" customHeight="1">
      <c r="A16" s="222"/>
      <c r="B16" s="90"/>
      <c r="C16" s="93"/>
      <c r="D16" s="99"/>
      <c r="E16" s="99"/>
      <c r="F16" s="91"/>
      <c r="G16" s="92"/>
      <c r="H16" s="87"/>
      <c r="I16" s="88"/>
      <c r="J16" s="89"/>
    </row>
    <row r="17" spans="1:10" s="4" customFormat="1" ht="16.5" customHeight="1">
      <c r="A17" s="222"/>
      <c r="B17" s="90"/>
      <c r="C17" s="93"/>
      <c r="D17" s="91"/>
      <c r="E17" s="91"/>
      <c r="F17" s="91"/>
      <c r="G17" s="92"/>
      <c r="H17" s="87"/>
      <c r="I17" s="88"/>
      <c r="J17" s="89"/>
    </row>
    <row r="18" spans="1:10" s="4" customFormat="1" ht="16.5" customHeight="1">
      <c r="A18" s="222"/>
      <c r="B18" s="100"/>
      <c r="C18" s="93"/>
      <c r="D18" s="91"/>
      <c r="E18" s="91"/>
      <c r="F18" s="91"/>
      <c r="G18" s="92"/>
      <c r="H18" s="87"/>
      <c r="I18" s="88"/>
      <c r="J18" s="89"/>
    </row>
    <row r="19" spans="1:10" s="4" customFormat="1" ht="16.5" customHeight="1">
      <c r="A19" s="222"/>
      <c r="B19" s="90"/>
      <c r="C19" s="93"/>
      <c r="D19" s="91"/>
      <c r="E19" s="91"/>
      <c r="F19" s="91"/>
      <c r="G19" s="92"/>
      <c r="H19" s="87"/>
      <c r="I19" s="88"/>
      <c r="J19" s="89"/>
    </row>
    <row r="20" spans="1:11" s="4" customFormat="1" ht="16.5" customHeight="1">
      <c r="A20" s="222"/>
      <c r="B20" s="90"/>
      <c r="C20" s="93"/>
      <c r="D20" s="91"/>
      <c r="E20" s="91"/>
      <c r="F20" s="91"/>
      <c r="G20" s="92"/>
      <c r="H20" s="87"/>
      <c r="I20" s="88"/>
      <c r="J20" s="89"/>
      <c r="K20" s="4">
        <v>500</v>
      </c>
    </row>
    <row r="21" spans="1:10" s="4" customFormat="1" ht="16.5" customHeight="1">
      <c r="A21" s="222"/>
      <c r="B21" s="90"/>
      <c r="C21" s="93"/>
      <c r="D21" s="91"/>
      <c r="E21" s="91"/>
      <c r="F21" s="91"/>
      <c r="G21" s="92"/>
      <c r="H21" s="87"/>
      <c r="I21" s="88"/>
      <c r="J21" s="89"/>
    </row>
    <row r="22" spans="1:10" s="4" customFormat="1" ht="16.5" customHeight="1">
      <c r="A22" s="222"/>
      <c r="B22" s="90"/>
      <c r="C22" s="93"/>
      <c r="D22" s="91"/>
      <c r="E22" s="91"/>
      <c r="F22" s="91"/>
      <c r="G22" s="92"/>
      <c r="H22" s="87"/>
      <c r="I22" s="88"/>
      <c r="J22" s="89"/>
    </row>
    <row r="23" spans="1:10" s="4" customFormat="1" ht="16.5" customHeight="1">
      <c r="A23" s="222"/>
      <c r="B23" s="90"/>
      <c r="C23" s="93"/>
      <c r="D23" s="91"/>
      <c r="E23" s="91"/>
      <c r="F23" s="91"/>
      <c r="G23" s="92"/>
      <c r="H23" s="87"/>
      <c r="I23" s="88"/>
      <c r="J23" s="89"/>
    </row>
    <row r="24" spans="1:10" s="4" customFormat="1" ht="16.5" customHeight="1">
      <c r="A24" s="222"/>
      <c r="B24" s="100"/>
      <c r="C24" s="194"/>
      <c r="D24" s="195"/>
      <c r="E24" s="195"/>
      <c r="F24" s="195"/>
      <c r="G24" s="189"/>
      <c r="H24" s="190"/>
      <c r="I24" s="191"/>
      <c r="J24" s="192"/>
    </row>
    <row r="25" spans="1:10" s="4" customFormat="1" ht="16.5" customHeight="1">
      <c r="A25" s="222"/>
      <c r="B25" s="193"/>
      <c r="F25" s="91"/>
      <c r="G25" s="92"/>
      <c r="H25" s="87"/>
      <c r="I25" s="88"/>
      <c r="J25" s="89"/>
    </row>
    <row r="26" spans="1:10" s="4" customFormat="1" ht="16.5" customHeight="1">
      <c r="A26" s="222"/>
      <c r="B26" s="90"/>
      <c r="C26" s="93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222"/>
      <c r="B27" s="90"/>
      <c r="C27" s="93"/>
      <c r="D27" s="99"/>
      <c r="E27" s="99"/>
      <c r="F27" s="91"/>
      <c r="G27" s="92"/>
      <c r="H27" s="87"/>
      <c r="I27" s="88"/>
      <c r="J27" s="89"/>
    </row>
    <row r="28" spans="1:10" s="4" customFormat="1" ht="16.5" customHeight="1">
      <c r="A28" s="222"/>
      <c r="B28" s="90"/>
      <c r="C28" s="93"/>
      <c r="D28" s="99"/>
      <c r="E28" s="91"/>
      <c r="F28" s="91"/>
      <c r="G28" s="92"/>
      <c r="H28" s="87"/>
      <c r="I28" s="88"/>
      <c r="J28" s="89"/>
    </row>
    <row r="29" spans="1:10" s="4" customFormat="1" ht="16.5" customHeight="1">
      <c r="A29" s="222"/>
      <c r="B29" s="90"/>
      <c r="C29" s="93"/>
      <c r="D29" s="91"/>
      <c r="E29" s="91"/>
      <c r="F29" s="91"/>
      <c r="G29" s="92"/>
      <c r="H29" s="87"/>
      <c r="I29" s="88"/>
      <c r="J29" s="89"/>
    </row>
    <row r="30" spans="1:10" s="1" customFormat="1" ht="16.5" customHeight="1">
      <c r="A30" s="222"/>
      <c r="B30" s="90"/>
      <c r="C30" s="93"/>
      <c r="D30" s="91"/>
      <c r="E30" s="91"/>
      <c r="F30" s="38"/>
      <c r="G30" s="36"/>
      <c r="H30" s="87"/>
      <c r="I30" s="88"/>
      <c r="J30" s="89"/>
    </row>
    <row r="31" spans="1:10" s="1" customFormat="1" ht="16.5" customHeight="1">
      <c r="A31" s="222"/>
      <c r="B31" s="90"/>
      <c r="C31" s="93"/>
      <c r="D31" s="91"/>
      <c r="E31" s="91"/>
      <c r="F31" s="39"/>
      <c r="G31" s="36"/>
      <c r="H31" s="87"/>
      <c r="I31" s="88"/>
      <c r="J31" s="89"/>
    </row>
    <row r="32" spans="1:10" s="1" customFormat="1" ht="16.5" customHeight="1">
      <c r="A32" s="222"/>
      <c r="B32" s="90"/>
      <c r="C32" s="93"/>
      <c r="D32" s="91"/>
      <c r="E32" s="91"/>
      <c r="F32" s="38"/>
      <c r="G32" s="36"/>
      <c r="H32" s="87"/>
      <c r="I32" s="88"/>
      <c r="J32" s="89"/>
    </row>
    <row r="33" spans="1:10" s="1" customFormat="1" ht="16.5" customHeight="1">
      <c r="A33" s="222"/>
      <c r="B33" s="90"/>
      <c r="C33" s="93"/>
      <c r="D33" s="91"/>
      <c r="E33" s="91"/>
      <c r="F33" s="37"/>
      <c r="G33" s="36"/>
      <c r="H33" s="87"/>
      <c r="I33" s="88"/>
      <c r="J33" s="89"/>
    </row>
    <row r="34" spans="1:10" s="1" customFormat="1" ht="16.5" customHeight="1">
      <c r="A34" s="222"/>
      <c r="B34" s="90"/>
      <c r="C34" s="93"/>
      <c r="D34" s="91"/>
      <c r="E34" s="91"/>
      <c r="F34" s="37"/>
      <c r="G34" s="36"/>
      <c r="H34" s="87"/>
      <c r="I34" s="88"/>
      <c r="J34" s="89"/>
    </row>
    <row r="35" spans="1:10" s="1" customFormat="1" ht="16.5" customHeight="1">
      <c r="A35" s="222"/>
      <c r="B35" s="90"/>
      <c r="C35" s="93"/>
      <c r="D35" s="91"/>
      <c r="E35" s="91"/>
      <c r="F35" s="38"/>
      <c r="G35" s="36"/>
      <c r="H35" s="87"/>
      <c r="I35" s="88"/>
      <c r="J35" s="89"/>
    </row>
    <row r="36" spans="1:10" s="1" customFormat="1" ht="16.5" customHeight="1">
      <c r="A36" s="222"/>
      <c r="B36" s="90"/>
      <c r="C36" s="93"/>
      <c r="D36" s="91"/>
      <c r="E36" s="91"/>
      <c r="F36" s="38"/>
      <c r="G36" s="36"/>
      <c r="H36" s="87"/>
      <c r="I36" s="88"/>
      <c r="J36" s="89"/>
    </row>
    <row r="37" spans="1:10" s="1" customFormat="1" ht="16.5" customHeight="1">
      <c r="A37" s="222"/>
      <c r="B37" s="90"/>
      <c r="C37" s="93"/>
      <c r="D37" s="91"/>
      <c r="E37" s="91"/>
      <c r="F37" s="38"/>
      <c r="G37" s="36"/>
      <c r="H37" s="87"/>
      <c r="I37" s="88"/>
      <c r="J37" s="89"/>
    </row>
    <row r="38" spans="1:10" s="1" customFormat="1" ht="16.5" customHeight="1">
      <c r="A38" s="222"/>
      <c r="B38" s="128" t="s">
        <v>21</v>
      </c>
      <c r="C38" s="93"/>
      <c r="D38" s="91"/>
      <c r="E38" s="91"/>
      <c r="F38" s="35"/>
      <c r="G38" s="34"/>
      <c r="H38" s="107"/>
      <c r="I38" s="108"/>
      <c r="J38" s="109"/>
    </row>
    <row r="39" spans="1:10" s="1" customFormat="1" ht="16.5" customHeight="1">
      <c r="A39" s="222"/>
      <c r="B39" s="90" t="s">
        <v>69</v>
      </c>
      <c r="C39" s="93"/>
      <c r="D39" s="91"/>
      <c r="E39" s="91"/>
      <c r="F39" s="35"/>
      <c r="G39" s="34"/>
      <c r="H39" s="107"/>
      <c r="I39" s="108"/>
      <c r="J39" s="109"/>
    </row>
    <row r="40" spans="1:10" s="1" customFormat="1" ht="16.5" customHeight="1">
      <c r="A40" s="222"/>
      <c r="B40" s="90"/>
      <c r="C40" s="93"/>
      <c r="D40" s="91"/>
      <c r="E40" s="91"/>
      <c r="F40" s="35"/>
      <c r="G40" s="34"/>
      <c r="H40" s="107"/>
      <c r="I40" s="108"/>
      <c r="J40" s="109"/>
    </row>
    <row r="41" spans="1:10" s="1" customFormat="1" ht="16.5" customHeight="1">
      <c r="A41" s="222"/>
      <c r="B41" s="90"/>
      <c r="C41" s="93"/>
      <c r="D41" s="91"/>
      <c r="E41" s="91"/>
      <c r="F41" s="35"/>
      <c r="G41" s="34"/>
      <c r="H41" s="107"/>
      <c r="I41" s="108"/>
      <c r="J41" s="109"/>
    </row>
    <row r="42" spans="1:10" s="1" customFormat="1" ht="16.5" customHeight="1">
      <c r="A42" s="226"/>
      <c r="B42" s="104"/>
      <c r="C42" s="105"/>
      <c r="D42" s="102"/>
      <c r="E42" s="102"/>
      <c r="F42" s="35"/>
      <c r="G42" s="34"/>
      <c r="H42" s="107"/>
      <c r="I42" s="108"/>
      <c r="J42" s="33"/>
    </row>
    <row r="43" spans="1:10" s="1" customFormat="1" ht="16.5" customHeight="1" thickBot="1">
      <c r="A43" s="228"/>
      <c r="B43" s="145"/>
      <c r="C43" s="145"/>
      <c r="D43" s="145"/>
      <c r="E43" s="145"/>
      <c r="F43" s="146"/>
      <c r="G43" s="147"/>
      <c r="H43" s="148"/>
      <c r="I43" s="149"/>
      <c r="J43" s="150"/>
    </row>
    <row r="44" spans="1:11" s="7" customFormat="1" ht="16.5" customHeight="1" thickBot="1">
      <c r="A44" s="229"/>
      <c r="B44" s="174"/>
      <c r="C44" s="175"/>
      <c r="D44" s="52"/>
      <c r="E44" s="52"/>
      <c r="F44" s="176"/>
      <c r="G44" s="177"/>
      <c r="H44" s="178"/>
      <c r="I44" s="178"/>
      <c r="J44" s="22">
        <f>SUM(J9:J43)</f>
        <v>2400</v>
      </c>
      <c r="K44" s="21"/>
    </row>
    <row r="45" spans="1:11" s="7" customFormat="1" ht="3.75" customHeight="1">
      <c r="A45" s="229"/>
      <c r="B45" s="179"/>
      <c r="C45" s="180"/>
      <c r="D45" s="52"/>
      <c r="E45" s="52"/>
      <c r="F45" s="181"/>
      <c r="G45" s="182"/>
      <c r="H45" s="183"/>
      <c r="I45" s="183"/>
      <c r="J45" s="184"/>
      <c r="K45" s="14"/>
    </row>
    <row r="46" spans="1:11" s="86" customFormat="1" ht="14.25" thickBot="1">
      <c r="A46" s="230"/>
      <c r="B46" s="82"/>
      <c r="C46" s="76"/>
      <c r="D46" s="83" t="s">
        <v>7</v>
      </c>
      <c r="E46" s="75" t="s">
        <v>8</v>
      </c>
      <c r="F46" s="185"/>
      <c r="G46" s="185"/>
      <c r="H46" s="74" t="s">
        <v>9</v>
      </c>
      <c r="I46" s="74"/>
      <c r="J46" s="84"/>
      <c r="K46" s="85"/>
    </row>
    <row r="47" spans="1:11" s="5" customFormat="1" ht="21" customHeight="1">
      <c r="A47" s="13" t="s">
        <v>11</v>
      </c>
      <c r="B47" s="12"/>
      <c r="C47" s="11"/>
      <c r="D47" s="78">
        <f>Parameter!C9</f>
        <v>43465</v>
      </c>
      <c r="E47" s="186"/>
      <c r="F47" s="187"/>
      <c r="G47" s="187"/>
      <c r="H47" s="339" t="s">
        <v>17</v>
      </c>
      <c r="I47" s="345"/>
      <c r="J47" s="346"/>
      <c r="K47" s="6"/>
    </row>
    <row r="48" spans="1:11" s="5" customFormat="1" ht="21" customHeight="1">
      <c r="A48" s="10" t="s">
        <v>10</v>
      </c>
      <c r="B48" s="9"/>
      <c r="C48" s="8"/>
      <c r="D48" s="80">
        <v>43726</v>
      </c>
      <c r="E48" s="188" t="str">
        <f>Parameter!C10</f>
        <v>xx</v>
      </c>
      <c r="F48" s="187"/>
      <c r="G48" s="187"/>
      <c r="H48" s="347"/>
      <c r="I48" s="348"/>
      <c r="J48" s="349"/>
      <c r="K48" s="6"/>
    </row>
    <row r="49" ht="3" customHeight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customHeight="1"/>
    <row r="104" ht="15" customHeight="1"/>
    <row r="105" ht="15" customHeight="1"/>
  </sheetData>
  <sheetProtection/>
  <mergeCells count="4">
    <mergeCell ref="A9:A10"/>
    <mergeCell ref="B9:G10"/>
    <mergeCell ref="H9:I9"/>
    <mergeCell ref="H47:J48"/>
  </mergeCells>
  <printOptions/>
  <pageMargins left="0.7480314960629921" right="0.31496062992125984" top="0.31496062992125984" bottom="0.31496062992125984" header="0.3937007874015748" footer="0.35433070866141736"/>
  <pageSetup fitToHeight="1" fitToWidth="1" horizontalDpi="600" verticalDpi="600" orientation="portrait" paperSize="9" scale="9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8"/>
  <sheetViews>
    <sheetView zoomScalePageLayoutView="0" workbookViewId="0" topLeftCell="A1">
      <selection activeCell="B13" sqref="B13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" style="2" customWidth="1"/>
    <col min="4" max="4" width="8.09765625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 t="s">
        <v>100</v>
      </c>
      <c r="C12" s="167"/>
      <c r="D12" s="127"/>
      <c r="E12" s="168"/>
      <c r="F12" s="168"/>
      <c r="G12" s="169"/>
      <c r="H12" s="170"/>
      <c r="I12" s="171"/>
      <c r="J12" s="172"/>
    </row>
    <row r="13" spans="1:10" s="4" customFormat="1" ht="16.5" customHeight="1">
      <c r="A13" s="98"/>
      <c r="B13" s="100"/>
      <c r="C13" s="194"/>
      <c r="D13" s="195"/>
      <c r="E13" s="195"/>
      <c r="F13" s="195"/>
      <c r="G13" s="189"/>
      <c r="H13" s="190"/>
      <c r="I13" s="191"/>
      <c r="J13" s="192"/>
    </row>
    <row r="14" spans="1:10" s="4" customFormat="1" ht="16.5" customHeight="1">
      <c r="A14" s="98"/>
      <c r="B14" s="4" t="s">
        <v>70</v>
      </c>
      <c r="F14" s="91"/>
      <c r="G14" s="92"/>
      <c r="H14" s="87"/>
      <c r="I14" s="88"/>
      <c r="J14" s="89"/>
    </row>
    <row r="15" spans="1:10" s="4" customFormat="1" ht="16.5" customHeight="1">
      <c r="A15" s="98"/>
      <c r="B15" s="90"/>
      <c r="C15" s="93"/>
      <c r="D15" s="91"/>
      <c r="E15" s="91"/>
      <c r="F15" s="91"/>
      <c r="G15" s="92"/>
      <c r="H15" s="87"/>
      <c r="I15" s="88"/>
      <c r="J15" s="89"/>
    </row>
    <row r="16" spans="1:10" s="4" customFormat="1" ht="16.5" customHeight="1">
      <c r="A16" s="98"/>
      <c r="B16" s="90"/>
      <c r="C16" s="93"/>
      <c r="D16" s="99"/>
      <c r="E16" s="99"/>
      <c r="F16" s="91"/>
      <c r="G16" s="92"/>
      <c r="H16" s="87"/>
      <c r="I16" s="88"/>
      <c r="J16" s="89"/>
    </row>
    <row r="17" spans="1:10" s="4" customFormat="1" ht="16.5" customHeight="1">
      <c r="A17" s="98"/>
      <c r="B17" s="90"/>
      <c r="C17" s="93"/>
      <c r="D17" s="91"/>
      <c r="E17" s="91"/>
      <c r="F17" s="91"/>
      <c r="G17" s="92"/>
      <c r="H17" s="87"/>
      <c r="I17" s="88"/>
      <c r="J17" s="89"/>
    </row>
    <row r="18" spans="1:10" s="4" customFormat="1" ht="16.5" customHeight="1">
      <c r="A18" s="98"/>
      <c r="B18" s="100"/>
      <c r="C18" s="93"/>
      <c r="D18" s="91"/>
      <c r="E18" s="91"/>
      <c r="F18" s="91"/>
      <c r="G18" s="92"/>
      <c r="H18" s="87"/>
      <c r="I18" s="88"/>
      <c r="J18" s="89"/>
    </row>
    <row r="19" spans="1:10" s="4" customFormat="1" ht="16.5" customHeight="1">
      <c r="A19" s="98"/>
      <c r="B19" s="90"/>
      <c r="C19" s="93"/>
      <c r="D19" s="91"/>
      <c r="E19" s="91"/>
      <c r="F19" s="91"/>
      <c r="G19" s="92"/>
      <c r="H19" s="87"/>
      <c r="I19" s="88"/>
      <c r="J19" s="89"/>
    </row>
    <row r="20" spans="1:11" s="4" customFormat="1" ht="16.5" customHeight="1">
      <c r="A20" s="98"/>
      <c r="B20" s="90"/>
      <c r="C20" s="93"/>
      <c r="D20" s="91"/>
      <c r="E20" s="91"/>
      <c r="F20" s="91"/>
      <c r="G20" s="92"/>
      <c r="H20" s="87"/>
      <c r="I20" s="88"/>
      <c r="J20" s="89"/>
      <c r="K20" s="4">
        <v>500</v>
      </c>
    </row>
    <row r="21" spans="1:10" s="4" customFormat="1" ht="16.5" customHeight="1">
      <c r="A21" s="98"/>
      <c r="B21" s="90"/>
      <c r="C21" s="93"/>
      <c r="D21" s="91"/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90"/>
      <c r="C22" s="93"/>
      <c r="D22" s="91"/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90"/>
      <c r="C23" s="93"/>
      <c r="D23" s="91"/>
      <c r="E23" s="91"/>
      <c r="F23" s="91"/>
      <c r="G23" s="92"/>
      <c r="H23" s="87"/>
      <c r="I23" s="88"/>
      <c r="J23" s="89"/>
    </row>
    <row r="24" spans="1:10" s="4" customFormat="1" ht="16.5" customHeight="1">
      <c r="A24" s="98"/>
      <c r="B24" s="100"/>
      <c r="C24" s="194"/>
      <c r="D24" s="195"/>
      <c r="E24" s="195"/>
      <c r="F24" s="195"/>
      <c r="G24" s="189"/>
      <c r="H24" s="190"/>
      <c r="I24" s="191"/>
      <c r="J24" s="192"/>
    </row>
    <row r="25" spans="1:10" s="4" customFormat="1" ht="16.5" customHeight="1">
      <c r="A25" s="98"/>
      <c r="B25" s="193"/>
      <c r="F25" s="91"/>
      <c r="G25" s="92"/>
      <c r="H25" s="87"/>
      <c r="I25" s="88"/>
      <c r="J25" s="89"/>
    </row>
    <row r="26" spans="1:10" s="4" customFormat="1" ht="16.5" customHeight="1">
      <c r="A26" s="98"/>
      <c r="B26" s="90"/>
      <c r="C26" s="93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90"/>
      <c r="C27" s="93"/>
      <c r="D27" s="99"/>
      <c r="E27" s="99"/>
      <c r="F27" s="91"/>
      <c r="G27" s="92"/>
      <c r="H27" s="87"/>
      <c r="I27" s="88"/>
      <c r="J27" s="89"/>
    </row>
    <row r="28" spans="1:10" s="4" customFormat="1" ht="16.5" customHeight="1">
      <c r="A28" s="98"/>
      <c r="B28" s="90"/>
      <c r="C28" s="93"/>
      <c r="D28" s="99"/>
      <c r="E28" s="91"/>
      <c r="F28" s="91"/>
      <c r="G28" s="92"/>
      <c r="H28" s="87"/>
      <c r="I28" s="88"/>
      <c r="J28" s="89"/>
    </row>
    <row r="29" spans="1:10" s="4" customFormat="1" ht="16.5" customHeight="1">
      <c r="A29" s="98"/>
      <c r="B29" s="90"/>
      <c r="C29" s="93"/>
      <c r="D29" s="91"/>
      <c r="E29" s="91"/>
      <c r="F29" s="91"/>
      <c r="G29" s="92"/>
      <c r="H29" s="87"/>
      <c r="I29" s="88"/>
      <c r="J29" s="89"/>
    </row>
    <row r="30" spans="1:10" s="1" customFormat="1" ht="16.5" customHeight="1">
      <c r="A30" s="98"/>
      <c r="B30" s="90"/>
      <c r="C30" s="93"/>
      <c r="D30" s="91"/>
      <c r="E30" s="91"/>
      <c r="F30" s="38"/>
      <c r="G30" s="36"/>
      <c r="H30" s="87"/>
      <c r="I30" s="88"/>
      <c r="J30" s="89"/>
    </row>
    <row r="31" spans="1:10" s="1" customFormat="1" ht="16.5" customHeight="1">
      <c r="A31" s="98"/>
      <c r="B31" s="90"/>
      <c r="C31" s="93"/>
      <c r="D31" s="91"/>
      <c r="E31" s="91"/>
      <c r="F31" s="39"/>
      <c r="G31" s="36"/>
      <c r="H31" s="87"/>
      <c r="I31" s="88"/>
      <c r="J31" s="89"/>
    </row>
    <row r="32" spans="1:10" s="1" customFormat="1" ht="16.5" customHeight="1">
      <c r="A32" s="98"/>
      <c r="B32" s="90"/>
      <c r="C32" s="93"/>
      <c r="D32" s="91"/>
      <c r="E32" s="91"/>
      <c r="F32" s="38"/>
      <c r="G32" s="36"/>
      <c r="H32" s="87"/>
      <c r="I32" s="88"/>
      <c r="J32" s="89"/>
    </row>
    <row r="33" spans="1:10" s="1" customFormat="1" ht="16.5" customHeight="1">
      <c r="A33" s="98"/>
      <c r="B33" s="90"/>
      <c r="C33" s="93"/>
      <c r="D33" s="91"/>
      <c r="E33" s="91"/>
      <c r="F33" s="37"/>
      <c r="G33" s="36"/>
      <c r="H33" s="87"/>
      <c r="I33" s="88"/>
      <c r="J33" s="89"/>
    </row>
    <row r="34" spans="1:10" s="1" customFormat="1" ht="16.5" customHeight="1">
      <c r="A34" s="98"/>
      <c r="B34" s="90"/>
      <c r="C34" s="93"/>
      <c r="D34" s="91"/>
      <c r="E34" s="91"/>
      <c r="F34" s="37"/>
      <c r="G34" s="36"/>
      <c r="H34" s="87"/>
      <c r="I34" s="88"/>
      <c r="J34" s="89"/>
    </row>
    <row r="35" spans="1:10" s="1" customFormat="1" ht="16.5" customHeight="1">
      <c r="A35" s="98"/>
      <c r="B35" s="90"/>
      <c r="C35" s="93"/>
      <c r="D35" s="91"/>
      <c r="E35" s="91"/>
      <c r="F35" s="38"/>
      <c r="G35" s="36"/>
      <c r="H35" s="87"/>
      <c r="I35" s="88"/>
      <c r="J35" s="89"/>
    </row>
    <row r="36" spans="1:10" s="1" customFormat="1" ht="16.5" customHeight="1">
      <c r="A36" s="98"/>
      <c r="B36" s="90"/>
      <c r="C36" s="93"/>
      <c r="D36" s="91"/>
      <c r="E36" s="91"/>
      <c r="F36" s="38"/>
      <c r="G36" s="36"/>
      <c r="H36" s="87"/>
      <c r="I36" s="88"/>
      <c r="J36" s="89"/>
    </row>
    <row r="37" spans="1:10" s="1" customFormat="1" ht="16.5" customHeight="1">
      <c r="A37" s="98"/>
      <c r="B37" s="90"/>
      <c r="C37" s="93"/>
      <c r="D37" s="91"/>
      <c r="E37" s="91"/>
      <c r="F37" s="38"/>
      <c r="G37" s="36"/>
      <c r="H37" s="87"/>
      <c r="I37" s="88"/>
      <c r="J37" s="89"/>
    </row>
    <row r="38" spans="1:10" s="1" customFormat="1" ht="16.5" customHeight="1">
      <c r="A38" s="98"/>
      <c r="B38" s="90"/>
      <c r="C38" s="93"/>
      <c r="D38" s="91"/>
      <c r="E38" s="91"/>
      <c r="F38" s="35"/>
      <c r="G38" s="34"/>
      <c r="H38" s="107"/>
      <c r="I38" s="108"/>
      <c r="J38" s="109"/>
    </row>
    <row r="39" spans="1:10" s="1" customFormat="1" ht="16.5" customHeight="1">
      <c r="A39" s="98"/>
      <c r="B39" s="90"/>
      <c r="C39" s="93"/>
      <c r="D39" s="91"/>
      <c r="E39" s="91"/>
      <c r="F39" s="35"/>
      <c r="G39" s="34"/>
      <c r="H39" s="107"/>
      <c r="I39" s="108"/>
      <c r="J39" s="109"/>
    </row>
    <row r="40" spans="1:10" s="1" customFormat="1" ht="16.5" customHeight="1">
      <c r="A40" s="98"/>
      <c r="B40" s="90"/>
      <c r="C40" s="93"/>
      <c r="D40" s="91"/>
      <c r="E40" s="91"/>
      <c r="F40" s="35"/>
      <c r="G40" s="34"/>
      <c r="H40" s="107"/>
      <c r="I40" s="108"/>
      <c r="J40" s="109"/>
    </row>
    <row r="41" spans="1:10" s="1" customFormat="1" ht="16.5" customHeight="1">
      <c r="A41" s="98"/>
      <c r="B41" s="90"/>
      <c r="C41" s="93"/>
      <c r="D41" s="91"/>
      <c r="E41" s="91"/>
      <c r="F41" s="35"/>
      <c r="G41" s="34"/>
      <c r="H41" s="107"/>
      <c r="I41" s="108"/>
      <c r="J41" s="109"/>
    </row>
    <row r="42" spans="1:10" s="1" customFormat="1" ht="16.5" customHeight="1">
      <c r="A42" s="141"/>
      <c r="B42" s="104"/>
      <c r="C42" s="105"/>
      <c r="D42" s="102"/>
      <c r="E42" s="102"/>
      <c r="F42" s="35"/>
      <c r="G42" s="34"/>
      <c r="H42" s="107"/>
      <c r="I42" s="108"/>
      <c r="J42" s="33"/>
    </row>
    <row r="43" spans="1:10" s="1" customFormat="1" ht="16.5" customHeight="1" thickBot="1">
      <c r="A43" s="173"/>
      <c r="B43" s="145"/>
      <c r="C43" s="145"/>
      <c r="D43" s="145"/>
      <c r="E43" s="145"/>
      <c r="F43" s="146"/>
      <c r="G43" s="147"/>
      <c r="H43" s="148"/>
      <c r="I43" s="149"/>
      <c r="J43" s="150"/>
    </row>
    <row r="44" spans="1:11" s="7" customFormat="1" ht="16.5" customHeight="1" thickBot="1">
      <c r="A44" s="174"/>
      <c r="B44" s="174"/>
      <c r="C44" s="175"/>
      <c r="D44" s="52"/>
      <c r="E44" s="52"/>
      <c r="F44" s="176"/>
      <c r="G44" s="177"/>
      <c r="H44" s="178"/>
      <c r="I44" s="178"/>
      <c r="J44" s="22">
        <f>SUM(J9:J43)</f>
        <v>0</v>
      </c>
      <c r="K44" s="21"/>
    </row>
    <row r="45" spans="1:11" s="7" customFormat="1" ht="3.75" customHeight="1">
      <c r="A45" s="179"/>
      <c r="B45" s="179"/>
      <c r="C45" s="180"/>
      <c r="D45" s="52"/>
      <c r="E45" s="52"/>
      <c r="F45" s="181"/>
      <c r="G45" s="182"/>
      <c r="H45" s="183"/>
      <c r="I45" s="183"/>
      <c r="J45" s="184"/>
      <c r="K45" s="14"/>
    </row>
    <row r="46" spans="1:11" s="86" customFormat="1" ht="14.25" thickBot="1">
      <c r="A46" s="77"/>
      <c r="B46" s="82"/>
      <c r="C46" s="76"/>
      <c r="D46" s="83" t="s">
        <v>7</v>
      </c>
      <c r="E46" s="75" t="s">
        <v>8</v>
      </c>
      <c r="F46" s="185"/>
      <c r="G46" s="185"/>
      <c r="H46" s="74" t="s">
        <v>9</v>
      </c>
      <c r="I46" s="74"/>
      <c r="J46" s="84"/>
      <c r="K46" s="85"/>
    </row>
    <row r="47" spans="1:11" s="5" customFormat="1" ht="21" customHeight="1">
      <c r="A47" s="13" t="s">
        <v>11</v>
      </c>
      <c r="B47" s="12"/>
      <c r="C47" s="11"/>
      <c r="D47" s="78">
        <f>Parameter!C9</f>
        <v>43465</v>
      </c>
      <c r="E47" s="186"/>
      <c r="F47" s="187"/>
      <c r="G47" s="187"/>
      <c r="H47" s="339" t="s">
        <v>17</v>
      </c>
      <c r="I47" s="345"/>
      <c r="J47" s="346"/>
      <c r="K47" s="6"/>
    </row>
    <row r="48" spans="1:11" s="5" customFormat="1" ht="21" customHeight="1">
      <c r="A48" s="10" t="s">
        <v>10</v>
      </c>
      <c r="B48" s="9"/>
      <c r="C48" s="8"/>
      <c r="D48" s="80">
        <v>43726</v>
      </c>
      <c r="E48" s="188" t="str">
        <f>Parameter!C10</f>
        <v>xx</v>
      </c>
      <c r="F48" s="187"/>
      <c r="G48" s="187"/>
      <c r="H48" s="347"/>
      <c r="I48" s="348"/>
      <c r="J48" s="349"/>
      <c r="K48" s="6"/>
    </row>
    <row r="49" ht="3" customHeight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customHeight="1"/>
    <row r="104" ht="15" customHeight="1"/>
    <row r="105" ht="15" customHeight="1"/>
  </sheetData>
  <sheetProtection/>
  <mergeCells count="4">
    <mergeCell ref="A9:A10"/>
    <mergeCell ref="B9:G10"/>
    <mergeCell ref="H9:I9"/>
    <mergeCell ref="H47:J48"/>
  </mergeCells>
  <printOptions/>
  <pageMargins left="0.7480314960629921" right="0.31496062992125984" top="0.31496062992125984" bottom="0.31496062992125984" header="0.3937007874015748" footer="0.35433070866141736"/>
  <pageSetup fitToHeight="1" fitToWidth="1" horizontalDpi="600" verticalDpi="600" orientation="portrait" paperSize="9" scale="99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6">
      <selection activeCell="I22" sqref="I22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8" style="2" customWidth="1"/>
    <col min="5" max="5" width="7.5" style="2" customWidth="1"/>
    <col min="6" max="6" width="6.79687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/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98"/>
      <c r="B13" s="100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100" t="s">
        <v>44</v>
      </c>
      <c r="C14" s="93"/>
      <c r="D14" s="91"/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110"/>
      <c r="C15" s="165"/>
      <c r="D15" s="91"/>
      <c r="E15" s="91"/>
      <c r="F15" s="91"/>
      <c r="G15" s="92"/>
      <c r="H15" s="87"/>
      <c r="I15" s="88"/>
      <c r="J15" s="89"/>
    </row>
    <row r="16" spans="1:10" s="4" customFormat="1" ht="16.5" customHeight="1">
      <c r="A16" s="98"/>
      <c r="B16" s="110" t="s">
        <v>74</v>
      </c>
      <c r="C16" s="165"/>
      <c r="D16" s="91"/>
      <c r="E16" s="91"/>
      <c r="F16" s="91"/>
      <c r="G16" s="92"/>
      <c r="H16" s="87">
        <v>5000</v>
      </c>
      <c r="I16" s="88">
        <v>2300</v>
      </c>
      <c r="J16" s="89">
        <f>F16</f>
        <v>0</v>
      </c>
    </row>
    <row r="17" spans="1:10" s="4" customFormat="1" ht="16.5" customHeight="1">
      <c r="A17" s="98"/>
      <c r="B17" s="110" t="s">
        <v>75</v>
      </c>
      <c r="C17" s="165">
        <v>0.08</v>
      </c>
      <c r="D17" s="91"/>
      <c r="E17" s="91"/>
      <c r="F17" s="91">
        <f>F16*C17</f>
        <v>0</v>
      </c>
      <c r="G17" s="92"/>
      <c r="H17" s="87">
        <v>5700</v>
      </c>
      <c r="I17" s="88">
        <v>2300</v>
      </c>
      <c r="J17" s="89">
        <f>F17</f>
        <v>0</v>
      </c>
    </row>
    <row r="18" spans="1:10" s="4" customFormat="1" ht="16.5" customHeight="1">
      <c r="A18" s="98"/>
      <c r="B18" s="110"/>
      <c r="C18" s="165"/>
      <c r="D18" s="91"/>
      <c r="E18" s="91"/>
      <c r="F18" s="91"/>
      <c r="G18" s="92"/>
      <c r="H18" s="87"/>
      <c r="I18" s="88"/>
      <c r="J18" s="89"/>
    </row>
    <row r="19" spans="1:10" s="4" customFormat="1" ht="16.5" customHeight="1">
      <c r="A19" s="98"/>
      <c r="B19" s="110"/>
      <c r="C19" s="165"/>
      <c r="D19" s="91"/>
      <c r="E19" s="91"/>
      <c r="F19" s="91"/>
      <c r="G19" s="92"/>
      <c r="H19" s="87"/>
      <c r="I19" s="88"/>
      <c r="J19" s="89"/>
    </row>
    <row r="20" spans="1:10" s="4" customFormat="1" ht="16.5" customHeight="1">
      <c r="A20" s="98"/>
      <c r="B20" s="110"/>
      <c r="C20" s="165"/>
      <c r="D20" s="91"/>
      <c r="E20" s="91"/>
      <c r="F20" s="91"/>
      <c r="G20" s="92"/>
      <c r="H20" s="87"/>
      <c r="I20" s="88"/>
      <c r="J20" s="89"/>
    </row>
    <row r="21" spans="1:10" s="4" customFormat="1" ht="16.5" customHeight="1">
      <c r="A21" s="98"/>
      <c r="B21" s="110"/>
      <c r="C21" s="165"/>
      <c r="D21" s="91"/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110"/>
      <c r="C22" s="165"/>
      <c r="D22" s="91"/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110"/>
      <c r="C23" s="165"/>
      <c r="D23" s="91"/>
      <c r="E23" s="91"/>
      <c r="F23" s="91"/>
      <c r="G23" s="92"/>
      <c r="H23" s="87"/>
      <c r="I23" s="88"/>
      <c r="J23" s="89"/>
    </row>
    <row r="24" spans="1:11" s="4" customFormat="1" ht="16.5" customHeight="1">
      <c r="A24" s="98"/>
      <c r="B24" s="115"/>
      <c r="C24" s="165"/>
      <c r="D24" s="91"/>
      <c r="E24" s="91"/>
      <c r="F24" s="91"/>
      <c r="G24" s="92"/>
      <c r="H24" s="87"/>
      <c r="I24" s="88"/>
      <c r="J24" s="89"/>
      <c r="K24" s="4">
        <v>500</v>
      </c>
    </row>
    <row r="25" spans="1:10" s="4" customFormat="1" ht="16.5" customHeight="1">
      <c r="A25" s="98"/>
      <c r="B25" s="130"/>
      <c r="C25" s="165"/>
      <c r="D25" s="91"/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110"/>
      <c r="C26" s="165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110"/>
      <c r="C27" s="93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110"/>
      <c r="C28" s="199"/>
      <c r="D28" s="91"/>
      <c r="E28" s="91"/>
      <c r="F28" s="91"/>
      <c r="G28" s="92"/>
      <c r="H28" s="87"/>
      <c r="I28" s="88"/>
      <c r="J28" s="89"/>
    </row>
    <row r="29" spans="1:10" s="4" customFormat="1" ht="16.5" customHeight="1">
      <c r="A29" s="98"/>
      <c r="B29" s="110"/>
      <c r="C29" s="199"/>
      <c r="D29" s="91"/>
      <c r="E29" s="91"/>
      <c r="F29" s="91"/>
      <c r="G29" s="92"/>
      <c r="H29" s="87"/>
      <c r="I29" s="88"/>
      <c r="J29" s="89"/>
    </row>
    <row r="30" spans="1:10" s="4" customFormat="1" ht="16.5" customHeight="1">
      <c r="A30" s="98"/>
      <c r="B30" s="110"/>
      <c r="C30" s="199"/>
      <c r="D30" s="91"/>
      <c r="E30" s="38"/>
      <c r="F30" s="91"/>
      <c r="G30" s="92"/>
      <c r="H30" s="87"/>
      <c r="I30" s="88"/>
      <c r="J30" s="89"/>
    </row>
    <row r="31" spans="1:10" s="4" customFormat="1" ht="16.5" customHeight="1">
      <c r="A31" s="98"/>
      <c r="B31" s="110"/>
      <c r="C31" s="199"/>
      <c r="D31" s="91"/>
      <c r="E31" s="38"/>
      <c r="F31" s="91"/>
      <c r="G31" s="92"/>
      <c r="H31" s="87"/>
      <c r="I31" s="88"/>
      <c r="J31" s="89"/>
    </row>
    <row r="32" spans="1:10" s="4" customFormat="1" ht="16.5" customHeight="1">
      <c r="A32" s="98"/>
      <c r="B32" s="110"/>
      <c r="C32" s="200"/>
      <c r="D32" s="91"/>
      <c r="E32" s="38"/>
      <c r="F32" s="91"/>
      <c r="G32" s="92"/>
      <c r="H32" s="87"/>
      <c r="I32" s="88"/>
      <c r="J32" s="89"/>
    </row>
    <row r="33" spans="1:10" s="1" customFormat="1" ht="16.5" customHeight="1">
      <c r="A33" s="98"/>
      <c r="B33" s="113"/>
      <c r="C33" s="200"/>
      <c r="D33" s="91"/>
      <c r="E33" s="91"/>
      <c r="F33" s="38"/>
      <c r="G33" s="36"/>
      <c r="H33" s="87"/>
      <c r="I33" s="88"/>
      <c r="J33" s="89"/>
    </row>
    <row r="34" spans="1:10" s="1" customFormat="1" ht="16.5" customHeight="1">
      <c r="A34" s="98"/>
      <c r="B34" s="110"/>
      <c r="C34" s="199"/>
      <c r="D34" s="91"/>
      <c r="E34" s="91"/>
      <c r="F34" s="39"/>
      <c r="G34" s="36"/>
      <c r="H34" s="87"/>
      <c r="I34" s="88"/>
      <c r="J34" s="89"/>
    </row>
    <row r="35" spans="1:10" s="1" customFormat="1" ht="16.5" customHeight="1">
      <c r="A35" s="98"/>
      <c r="B35" s="112"/>
      <c r="C35" s="94"/>
      <c r="D35" s="91"/>
      <c r="E35" s="91"/>
      <c r="F35" s="38"/>
      <c r="G35" s="36"/>
      <c r="H35" s="87"/>
      <c r="I35" s="88"/>
      <c r="J35" s="89"/>
    </row>
    <row r="36" spans="1:10" s="1" customFormat="1" ht="16.5" customHeight="1">
      <c r="A36" s="98"/>
      <c r="B36" s="110"/>
      <c r="C36" s="90"/>
      <c r="D36" s="91"/>
      <c r="E36" s="101"/>
      <c r="F36" s="37"/>
      <c r="G36" s="36"/>
      <c r="H36" s="87"/>
      <c r="I36" s="88"/>
      <c r="J36" s="89"/>
    </row>
    <row r="37" spans="1:10" s="1" customFormat="1" ht="16.5" customHeight="1">
      <c r="A37" s="98"/>
      <c r="B37" s="110"/>
      <c r="C37" s="90"/>
      <c r="D37" s="101"/>
      <c r="E37" s="101"/>
      <c r="F37" s="37"/>
      <c r="G37" s="36"/>
      <c r="H37" s="87"/>
      <c r="I37" s="88"/>
      <c r="J37" s="89"/>
    </row>
    <row r="38" spans="1:10" s="1" customFormat="1" ht="16.5" customHeight="1">
      <c r="A38" s="98"/>
      <c r="B38" s="113"/>
      <c r="C38" s="103"/>
      <c r="D38" s="111"/>
      <c r="E38" s="101"/>
      <c r="F38" s="35"/>
      <c r="G38" s="34"/>
      <c r="H38" s="107"/>
      <c r="I38" s="108"/>
      <c r="J38" s="109"/>
    </row>
    <row r="39" spans="1:10" s="1" customFormat="1" ht="16.5" customHeight="1">
      <c r="A39" s="98"/>
      <c r="B39" s="104"/>
      <c r="C39" s="105"/>
      <c r="D39" s="102"/>
      <c r="E39" s="102"/>
      <c r="F39" s="35"/>
      <c r="G39" s="34"/>
      <c r="H39" s="107"/>
      <c r="I39" s="108"/>
      <c r="J39" s="109"/>
    </row>
    <row r="40" spans="1:10" s="1" customFormat="1" ht="16.5" customHeight="1">
      <c r="A40" s="96"/>
      <c r="B40" s="104"/>
      <c r="C40" s="105"/>
      <c r="D40" s="102"/>
      <c r="E40" s="102"/>
      <c r="F40" s="35"/>
      <c r="G40" s="34"/>
      <c r="H40" s="107"/>
      <c r="I40" s="108"/>
      <c r="J40" s="33"/>
    </row>
    <row r="41" spans="1:10" s="1" customFormat="1" ht="16.5" customHeight="1" thickBot="1">
      <c r="A41" s="97"/>
      <c r="B41" s="106"/>
      <c r="C41" s="106"/>
      <c r="D41" s="106"/>
      <c r="E41" s="106"/>
      <c r="F41" s="32"/>
      <c r="G41" s="31"/>
      <c r="H41" s="30"/>
      <c r="I41" s="29"/>
      <c r="J41" s="28"/>
    </row>
    <row r="42" spans="1:11" s="7" customFormat="1" ht="16.5" customHeight="1" thickBot="1">
      <c r="A42" s="27"/>
      <c r="B42" s="27"/>
      <c r="C42" s="26"/>
      <c r="D42" s="18"/>
      <c r="E42" s="18"/>
      <c r="F42" s="25"/>
      <c r="G42" s="24"/>
      <c r="H42" s="23"/>
      <c r="I42" s="23"/>
      <c r="J42" s="22">
        <f>SUM(J9:J41)</f>
        <v>0</v>
      </c>
      <c r="K42" s="21"/>
    </row>
    <row r="43" spans="1:11" s="7" customFormat="1" ht="3.75" customHeight="1">
      <c r="A43" s="20"/>
      <c r="B43" s="20"/>
      <c r="C43" s="19"/>
      <c r="D43" s="18"/>
      <c r="E43" s="18"/>
      <c r="F43" s="17"/>
      <c r="G43" s="16"/>
      <c r="H43" s="15"/>
      <c r="I43" s="15"/>
      <c r="J43" s="14"/>
      <c r="K43" s="14"/>
    </row>
    <row r="44" spans="1:11" s="86" customFormat="1" ht="14.25" thickBot="1">
      <c r="A44" s="77"/>
      <c r="B44" s="82"/>
      <c r="C44" s="76"/>
      <c r="D44" s="83" t="s">
        <v>7</v>
      </c>
      <c r="E44" s="75" t="s">
        <v>8</v>
      </c>
      <c r="F44" s="73"/>
      <c r="G44" s="73"/>
      <c r="H44" s="74" t="s">
        <v>9</v>
      </c>
      <c r="I44" s="74"/>
      <c r="J44" s="84"/>
      <c r="K44" s="85"/>
    </row>
    <row r="45" spans="1:11" s="5" customFormat="1" ht="21" customHeight="1">
      <c r="A45" s="13" t="s">
        <v>11</v>
      </c>
      <c r="B45" s="12"/>
      <c r="C45" s="11"/>
      <c r="D45" s="78">
        <f>Parameter!C9</f>
        <v>43465</v>
      </c>
      <c r="E45" s="79"/>
      <c r="F45" s="7"/>
      <c r="G45" s="7"/>
      <c r="H45" s="339" t="s">
        <v>17</v>
      </c>
      <c r="I45" s="340"/>
      <c r="J45" s="341"/>
      <c r="K45" s="6"/>
    </row>
    <row r="46" spans="1:11" s="5" customFormat="1" ht="21" customHeight="1">
      <c r="A46" s="10" t="s">
        <v>10</v>
      </c>
      <c r="B46" s="9"/>
      <c r="C46" s="8"/>
      <c r="D46" s="80">
        <v>43579</v>
      </c>
      <c r="E46" s="81" t="str">
        <f>Parameter!C10</f>
        <v>xx</v>
      </c>
      <c r="F46" s="7"/>
      <c r="G46" s="7"/>
      <c r="H46" s="342"/>
      <c r="I46" s="343"/>
      <c r="J46" s="344"/>
      <c r="K46" s="6"/>
    </row>
    <row r="47" ht="3" customHeight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9:A10"/>
    <mergeCell ref="B9:G10"/>
    <mergeCell ref="H9:I9"/>
    <mergeCell ref="H45:J46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PageLayoutView="0" workbookViewId="0" topLeftCell="A4">
      <selection activeCell="A14" sqref="A14:A27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7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220"/>
      <c r="B12" s="100" t="s">
        <v>61</v>
      </c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220"/>
      <c r="B13" s="90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220"/>
      <c r="B14" s="90" t="s">
        <v>82</v>
      </c>
      <c r="C14" s="93"/>
      <c r="D14" s="91"/>
      <c r="E14" s="91">
        <v>3435.45</v>
      </c>
      <c r="F14" s="91" t="s">
        <v>64</v>
      </c>
      <c r="G14" s="92"/>
      <c r="H14" s="87">
        <v>1100</v>
      </c>
      <c r="I14" s="88">
        <v>3000</v>
      </c>
      <c r="J14" s="89">
        <f>E14</f>
        <v>3435.45</v>
      </c>
    </row>
    <row r="15" spans="1:10" s="4" customFormat="1" ht="16.5" customHeight="1">
      <c r="A15" s="220"/>
      <c r="B15" s="110"/>
      <c r="C15" s="93"/>
      <c r="D15" s="117"/>
      <c r="E15" s="91"/>
      <c r="F15" s="91"/>
      <c r="G15" s="92"/>
      <c r="H15" s="87"/>
      <c r="I15" s="88"/>
      <c r="J15" s="89"/>
    </row>
    <row r="16" spans="1:11" s="4" customFormat="1" ht="16.5" customHeight="1">
      <c r="A16" s="220"/>
      <c r="B16" s="318" t="s">
        <v>83</v>
      </c>
      <c r="C16" s="308"/>
      <c r="D16" s="309"/>
      <c r="E16" s="309">
        <f>E14/107.7*7.7-0.02</f>
        <v>245.59713091922004</v>
      </c>
      <c r="F16" s="309"/>
      <c r="G16" s="310"/>
      <c r="H16" s="311">
        <v>3000</v>
      </c>
      <c r="I16" s="312">
        <v>2300</v>
      </c>
      <c r="J16" s="313">
        <f>E16</f>
        <v>245.59713091922004</v>
      </c>
      <c r="K16" s="4">
        <v>500</v>
      </c>
    </row>
    <row r="17" spans="1:10" s="4" customFormat="1" ht="16.5" customHeight="1">
      <c r="A17" s="220"/>
      <c r="B17" s="110"/>
      <c r="C17" s="93"/>
      <c r="D17" s="91"/>
      <c r="E17" s="91"/>
      <c r="F17" s="91"/>
      <c r="G17" s="92"/>
      <c r="H17" s="87"/>
      <c r="I17" s="88"/>
      <c r="J17" s="89"/>
    </row>
    <row r="18" spans="1:10" s="4" customFormat="1" ht="16.5" customHeight="1">
      <c r="A18" s="220"/>
      <c r="B18" s="100"/>
      <c r="C18" s="93"/>
      <c r="D18" s="91"/>
      <c r="E18" s="91"/>
      <c r="F18" s="91"/>
      <c r="G18" s="92"/>
      <c r="H18" s="87"/>
      <c r="I18" s="88"/>
      <c r="J18" s="89"/>
    </row>
    <row r="19" spans="1:10" s="4" customFormat="1" ht="16.5" customHeight="1">
      <c r="A19" s="220"/>
      <c r="B19" s="90"/>
      <c r="C19" s="93"/>
      <c r="D19" s="91"/>
      <c r="E19" s="91"/>
      <c r="F19" s="91"/>
      <c r="G19" s="92"/>
      <c r="H19" s="87"/>
      <c r="I19" s="88"/>
      <c r="J19" s="89"/>
    </row>
    <row r="20" spans="1:10" s="4" customFormat="1" ht="16.5" customHeight="1">
      <c r="A20" s="220"/>
      <c r="B20" s="90"/>
      <c r="C20" s="93"/>
      <c r="D20" s="91"/>
      <c r="E20" s="91"/>
      <c r="F20" s="91"/>
      <c r="G20" s="92"/>
      <c r="H20" s="87"/>
      <c r="I20" s="88"/>
      <c r="J20" s="89"/>
    </row>
    <row r="21" spans="1:10" s="4" customFormat="1" ht="16.5" customHeight="1">
      <c r="A21" s="221"/>
      <c r="B21" s="110"/>
      <c r="C21" s="93"/>
      <c r="D21" s="117"/>
      <c r="E21" s="91"/>
      <c r="F21" s="91"/>
      <c r="G21" s="92"/>
      <c r="H21" s="87"/>
      <c r="I21" s="88"/>
      <c r="J21" s="89"/>
    </row>
    <row r="22" spans="1:10" s="4" customFormat="1" ht="16.5" customHeight="1">
      <c r="A22" s="220"/>
      <c r="B22" s="115" t="s">
        <v>52</v>
      </c>
      <c r="C22" s="93"/>
      <c r="D22" s="91"/>
      <c r="E22" s="91"/>
      <c r="F22" s="91"/>
      <c r="G22" s="92"/>
      <c r="H22" s="87"/>
      <c r="I22" s="88"/>
      <c r="J22" s="89"/>
    </row>
    <row r="23" spans="1:10" s="4" customFormat="1" ht="16.5" customHeight="1">
      <c r="A23" s="220"/>
      <c r="B23" s="110"/>
      <c r="C23" s="93"/>
      <c r="D23" s="91"/>
      <c r="E23" s="91"/>
      <c r="F23" s="91"/>
      <c r="G23" s="92"/>
      <c r="H23" s="87"/>
      <c r="I23" s="88"/>
      <c r="J23" s="89"/>
    </row>
    <row r="24" spans="1:10" s="4" customFormat="1" ht="16.5" customHeight="1">
      <c r="A24" s="220"/>
      <c r="B24" s="110" t="s">
        <v>53</v>
      </c>
      <c r="C24" s="210"/>
      <c r="D24" s="91"/>
      <c r="E24" s="91">
        <v>2300</v>
      </c>
      <c r="F24" s="91"/>
      <c r="G24" s="92"/>
      <c r="H24" s="87"/>
      <c r="I24" s="88"/>
      <c r="J24" s="89"/>
    </row>
    <row r="25" spans="1:10" s="1" customFormat="1" ht="16.5" customHeight="1">
      <c r="A25" s="220"/>
      <c r="B25" s="110" t="s">
        <v>54</v>
      </c>
      <c r="C25" s="93">
        <v>0.1</v>
      </c>
      <c r="D25" s="111"/>
      <c r="E25" s="91">
        <f>ROUND(E14*C25,-1)</f>
        <v>340</v>
      </c>
      <c r="F25" s="91"/>
      <c r="G25" s="92"/>
      <c r="H25" s="87"/>
      <c r="I25" s="88"/>
      <c r="J25" s="89"/>
    </row>
    <row r="26" spans="1:10" s="1" customFormat="1" ht="16.5" customHeight="1">
      <c r="A26" s="220"/>
      <c r="B26" s="110" t="s">
        <v>47</v>
      </c>
      <c r="C26" s="93"/>
      <c r="D26" s="91"/>
      <c r="E26" s="91">
        <f>E25-E24</f>
        <v>-1960</v>
      </c>
      <c r="F26" s="91"/>
      <c r="G26" s="92"/>
      <c r="H26" s="87">
        <v>1109</v>
      </c>
      <c r="I26" s="88">
        <v>3905</v>
      </c>
      <c r="J26" s="89">
        <f>E26</f>
        <v>-1960</v>
      </c>
    </row>
    <row r="27" spans="1:10" s="1" customFormat="1" ht="16.5" customHeight="1">
      <c r="A27" s="220"/>
      <c r="B27" s="110" t="s">
        <v>55</v>
      </c>
      <c r="C27" s="93"/>
      <c r="D27" s="91"/>
      <c r="E27" s="215">
        <f>E25</f>
        <v>340</v>
      </c>
      <c r="F27" s="91"/>
      <c r="G27" s="92"/>
      <c r="H27" s="87"/>
      <c r="I27" s="88"/>
      <c r="J27" s="89"/>
    </row>
    <row r="28" spans="1:10" s="1" customFormat="1" ht="16.5" customHeight="1">
      <c r="A28" s="220"/>
      <c r="B28" s="110"/>
      <c r="C28" s="93"/>
      <c r="D28" s="91"/>
      <c r="E28" s="91"/>
      <c r="F28" s="91"/>
      <c r="G28" s="92"/>
      <c r="H28" s="87"/>
      <c r="I28" s="88"/>
      <c r="J28" s="89"/>
    </row>
    <row r="29" spans="1:10" s="1" customFormat="1" ht="16.5" customHeight="1">
      <c r="A29" s="220"/>
      <c r="B29" s="110"/>
      <c r="C29" s="94"/>
      <c r="D29" s="91"/>
      <c r="E29" s="91"/>
      <c r="F29" s="91"/>
      <c r="G29" s="92"/>
      <c r="H29" s="87"/>
      <c r="I29" s="88"/>
      <c r="J29" s="89"/>
    </row>
    <row r="30" spans="1:10" s="1" customFormat="1" ht="16.5" customHeight="1">
      <c r="A30" s="220"/>
      <c r="B30" s="113"/>
      <c r="C30" s="94"/>
      <c r="D30" s="111"/>
      <c r="E30" s="91"/>
      <c r="F30" s="91"/>
      <c r="G30" s="36"/>
      <c r="H30" s="87"/>
      <c r="I30" s="88"/>
      <c r="J30" s="89"/>
    </row>
    <row r="31" spans="1:10" s="1" customFormat="1" ht="16.5" customHeight="1">
      <c r="A31" s="220"/>
      <c r="B31" s="110"/>
      <c r="C31" s="93"/>
      <c r="D31" s="91"/>
      <c r="E31" s="91"/>
      <c r="F31" s="99"/>
      <c r="G31" s="36"/>
      <c r="H31" s="87"/>
      <c r="I31" s="88"/>
      <c r="J31" s="89"/>
    </row>
    <row r="32" spans="1:10" s="1" customFormat="1" ht="16.5" customHeight="1">
      <c r="A32" s="220"/>
      <c r="B32" s="110"/>
      <c r="C32" s="94"/>
      <c r="D32" s="91"/>
      <c r="E32" s="91"/>
      <c r="F32" s="91"/>
      <c r="G32" s="36"/>
      <c r="H32" s="87"/>
      <c r="I32" s="88"/>
      <c r="J32" s="89"/>
    </row>
    <row r="33" spans="1:10" s="1" customFormat="1" ht="16.5" customHeight="1">
      <c r="A33" s="220"/>
      <c r="B33" s="110"/>
      <c r="C33" s="93"/>
      <c r="D33" s="91"/>
      <c r="E33" s="91"/>
      <c r="F33" s="91"/>
      <c r="G33" s="92"/>
      <c r="H33" s="87"/>
      <c r="I33" s="88"/>
      <c r="J33" s="89"/>
    </row>
    <row r="34" spans="1:10" s="1" customFormat="1" ht="16.5" customHeight="1">
      <c r="A34" s="220"/>
      <c r="B34" s="130" t="s">
        <v>21</v>
      </c>
      <c r="C34" s="93"/>
      <c r="D34" s="91"/>
      <c r="E34" s="91"/>
      <c r="F34" s="91"/>
      <c r="G34" s="92"/>
      <c r="H34" s="87"/>
      <c r="I34" s="88"/>
      <c r="J34" s="89"/>
    </row>
    <row r="35" spans="1:10" s="1" customFormat="1" ht="16.5" customHeight="1">
      <c r="A35" s="220"/>
      <c r="B35" s="110" t="s">
        <v>81</v>
      </c>
      <c r="C35" s="94"/>
      <c r="D35" s="91"/>
      <c r="E35" s="91"/>
      <c r="F35" s="91"/>
      <c r="G35" s="92"/>
      <c r="H35" s="87"/>
      <c r="I35" s="88"/>
      <c r="J35" s="89"/>
    </row>
    <row r="36" spans="1:10" s="1" customFormat="1" ht="16.5" customHeight="1">
      <c r="A36" s="220"/>
      <c r="B36" s="113"/>
      <c r="C36" s="94"/>
      <c r="D36" s="111"/>
      <c r="E36" s="91"/>
      <c r="F36" s="91"/>
      <c r="G36" s="36"/>
      <c r="H36" s="87"/>
      <c r="I36" s="88"/>
      <c r="J36" s="89"/>
    </row>
    <row r="37" spans="1:10" s="1" customFormat="1" ht="16.5" customHeight="1">
      <c r="A37" s="220"/>
      <c r="B37" s="110"/>
      <c r="C37" s="93"/>
      <c r="D37" s="91"/>
      <c r="E37" s="91"/>
      <c r="F37" s="99"/>
      <c r="G37" s="36"/>
      <c r="H37" s="87"/>
      <c r="I37" s="88"/>
      <c r="J37" s="89"/>
    </row>
    <row r="38" spans="1:10" s="1" customFormat="1" ht="16.5" customHeight="1">
      <c r="A38" s="220"/>
      <c r="B38" s="110"/>
      <c r="C38" s="94"/>
      <c r="D38" s="91"/>
      <c r="E38" s="91"/>
      <c r="F38" s="91"/>
      <c r="G38" s="36"/>
      <c r="H38" s="87"/>
      <c r="I38" s="88"/>
      <c r="J38" s="89"/>
    </row>
    <row r="39" spans="1:10" s="1" customFormat="1" ht="16.5" customHeight="1">
      <c r="A39" s="96"/>
      <c r="B39" s="104"/>
      <c r="C39" s="105"/>
      <c r="D39" s="102"/>
      <c r="E39" s="102"/>
      <c r="F39" s="35"/>
      <c r="G39" s="34"/>
      <c r="H39" s="107"/>
      <c r="I39" s="108"/>
      <c r="J39" s="33"/>
    </row>
    <row r="40" spans="1:10" s="1" customFormat="1" ht="16.5" customHeight="1" thickBot="1">
      <c r="A40" s="97"/>
      <c r="B40" s="106"/>
      <c r="C40" s="106"/>
      <c r="D40" s="106"/>
      <c r="E40" s="106"/>
      <c r="F40" s="32"/>
      <c r="G40" s="31"/>
      <c r="H40" s="30"/>
      <c r="I40" s="29"/>
      <c r="J40" s="28"/>
    </row>
    <row r="41" spans="1:11" s="7" customFormat="1" ht="16.5" customHeight="1" thickBot="1">
      <c r="A41" s="27"/>
      <c r="B41" s="27"/>
      <c r="C41" s="26"/>
      <c r="D41" s="18"/>
      <c r="E41" s="18"/>
      <c r="F41" s="25"/>
      <c r="G41" s="24"/>
      <c r="H41" s="23"/>
      <c r="I41" s="23"/>
      <c r="J41" s="22">
        <f>SUM(J9:J40)</f>
        <v>1721.0471309192199</v>
      </c>
      <c r="K41" s="21"/>
    </row>
    <row r="42" spans="1:11" s="7" customFormat="1" ht="3.75" customHeight="1">
      <c r="A42" s="20"/>
      <c r="B42" s="20"/>
      <c r="C42" s="19"/>
      <c r="D42" s="18"/>
      <c r="E42" s="18"/>
      <c r="F42" s="17"/>
      <c r="G42" s="16"/>
      <c r="H42" s="15"/>
      <c r="I42" s="15"/>
      <c r="J42" s="14"/>
      <c r="K42" s="14"/>
    </row>
    <row r="43" spans="1:11" s="86" customFormat="1" ht="14.25" thickBot="1">
      <c r="A43" s="77"/>
      <c r="B43" s="82"/>
      <c r="C43" s="76"/>
      <c r="D43" s="83" t="s">
        <v>7</v>
      </c>
      <c r="E43" s="75" t="s">
        <v>8</v>
      </c>
      <c r="F43" s="73"/>
      <c r="G43" s="73"/>
      <c r="H43" s="74" t="s">
        <v>9</v>
      </c>
      <c r="I43" s="74"/>
      <c r="J43" s="84"/>
      <c r="K43" s="85"/>
    </row>
    <row r="44" spans="1:11" s="5" customFormat="1" ht="21" customHeight="1">
      <c r="A44" s="13" t="s">
        <v>11</v>
      </c>
      <c r="B44" s="12"/>
      <c r="C44" s="11"/>
      <c r="D44" s="78">
        <f>Parameter!C9</f>
        <v>43465</v>
      </c>
      <c r="E44" s="79"/>
      <c r="F44" s="7"/>
      <c r="G44" s="7"/>
      <c r="H44" s="339" t="s">
        <v>17</v>
      </c>
      <c r="I44" s="340"/>
      <c r="J44" s="341"/>
      <c r="K44" s="6"/>
    </row>
    <row r="45" spans="1:11" s="5" customFormat="1" ht="21" customHeight="1">
      <c r="A45" s="10" t="s">
        <v>10</v>
      </c>
      <c r="B45" s="9"/>
      <c r="C45" s="8"/>
      <c r="D45" s="80">
        <v>43726</v>
      </c>
      <c r="E45" s="81" t="str">
        <f>Parameter!C10</f>
        <v>xx</v>
      </c>
      <c r="F45" s="7"/>
      <c r="G45" s="7"/>
      <c r="H45" s="342"/>
      <c r="I45" s="343"/>
      <c r="J45" s="344"/>
      <c r="K45" s="6"/>
    </row>
    <row r="46" ht="3" customHeight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4">
    <mergeCell ref="A9:A10"/>
    <mergeCell ref="B9:G10"/>
    <mergeCell ref="H9:I9"/>
    <mergeCell ref="H44:J45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8"/>
  <sheetViews>
    <sheetView zoomScalePageLayoutView="0" workbookViewId="0" topLeftCell="A10">
      <selection activeCell="B17" sqref="B17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7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129"/>
      <c r="B12" s="100" t="s">
        <v>73</v>
      </c>
      <c r="C12" s="93"/>
      <c r="D12" s="91"/>
      <c r="E12" s="127" t="s">
        <v>12</v>
      </c>
      <c r="F12" s="91"/>
      <c r="G12" s="92"/>
      <c r="H12" s="87"/>
      <c r="I12" s="88"/>
      <c r="J12" s="89"/>
    </row>
    <row r="13" spans="1:10" s="4" customFormat="1" ht="16.5" customHeight="1">
      <c r="A13" s="98"/>
      <c r="B13" s="90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90" t="s">
        <v>105</v>
      </c>
      <c r="C14" s="93"/>
      <c r="D14" s="91"/>
      <c r="E14" s="91">
        <v>400</v>
      </c>
      <c r="F14" s="91"/>
      <c r="G14" s="92"/>
      <c r="H14" s="87">
        <v>1300</v>
      </c>
      <c r="I14" s="88">
        <v>600</v>
      </c>
      <c r="J14" s="89">
        <f>E14</f>
        <v>400</v>
      </c>
    </row>
    <row r="15" spans="1:10" s="4" customFormat="1" ht="16.5" customHeight="1">
      <c r="A15" s="98"/>
      <c r="B15" s="110"/>
      <c r="C15" s="93"/>
      <c r="D15" s="91"/>
      <c r="E15" s="91"/>
      <c r="F15" s="91"/>
      <c r="G15" s="92"/>
      <c r="H15" s="87"/>
      <c r="I15" s="88"/>
      <c r="J15" s="89"/>
    </row>
    <row r="16" spans="1:10" s="4" customFormat="1" ht="16.5" customHeight="1">
      <c r="A16" s="98"/>
      <c r="B16" s="110"/>
      <c r="C16" s="93"/>
      <c r="D16" s="111"/>
      <c r="E16" s="91"/>
      <c r="F16" s="91"/>
      <c r="G16" s="92"/>
      <c r="H16" s="87"/>
      <c r="I16" s="88"/>
      <c r="J16" s="89"/>
    </row>
    <row r="17" spans="1:10" s="4" customFormat="1" ht="16.5" customHeight="1">
      <c r="A17" s="98"/>
      <c r="B17" s="110"/>
      <c r="C17" s="93"/>
      <c r="D17" s="91"/>
      <c r="E17" s="91"/>
      <c r="F17" s="91"/>
      <c r="G17" s="92"/>
      <c r="H17" s="88"/>
      <c r="I17" s="88"/>
      <c r="J17" s="89"/>
    </row>
    <row r="18" spans="1:10" s="4" customFormat="1" ht="16.5" customHeight="1">
      <c r="A18" s="98"/>
      <c r="B18" s="110"/>
      <c r="C18" s="93"/>
      <c r="D18" s="111"/>
      <c r="E18" s="91"/>
      <c r="F18" s="91"/>
      <c r="G18" s="92"/>
      <c r="H18" s="88"/>
      <c r="I18" s="88"/>
      <c r="J18" s="89"/>
    </row>
    <row r="19" spans="1:10" s="4" customFormat="1" ht="16.5" customHeight="1">
      <c r="A19" s="98"/>
      <c r="B19" s="110"/>
      <c r="C19" s="93"/>
      <c r="D19" s="111"/>
      <c r="E19" s="91"/>
      <c r="F19" s="91"/>
      <c r="G19" s="92"/>
      <c r="H19" s="88"/>
      <c r="I19" s="88"/>
      <c r="J19" s="89"/>
    </row>
    <row r="20" spans="1:10" s="4" customFormat="1" ht="16.5" customHeight="1">
      <c r="A20" s="98"/>
      <c r="B20" s="110"/>
      <c r="C20" s="93"/>
      <c r="D20" s="91"/>
      <c r="E20" s="91"/>
      <c r="F20" s="91"/>
      <c r="G20" s="92"/>
      <c r="H20" s="88"/>
      <c r="I20" s="88"/>
      <c r="J20" s="89"/>
    </row>
    <row r="21" spans="1:10" s="4" customFormat="1" ht="16.5" customHeight="1">
      <c r="A21" s="98"/>
      <c r="B21" s="110"/>
      <c r="C21" s="93"/>
      <c r="D21" s="111"/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110"/>
      <c r="C22" s="93"/>
      <c r="D22" s="91"/>
      <c r="E22" s="91"/>
      <c r="F22" s="91"/>
      <c r="G22" s="92"/>
      <c r="H22" s="87"/>
      <c r="I22" s="88"/>
      <c r="J22" s="89"/>
    </row>
    <row r="23" spans="1:11" s="4" customFormat="1" ht="16.5" customHeight="1">
      <c r="A23" s="98"/>
      <c r="B23" s="110"/>
      <c r="C23" s="93"/>
      <c r="D23" s="91"/>
      <c r="E23" s="91"/>
      <c r="F23" s="91"/>
      <c r="G23" s="92"/>
      <c r="H23" s="87"/>
      <c r="I23" s="88"/>
      <c r="J23" s="89"/>
      <c r="K23" s="4">
        <v>500</v>
      </c>
    </row>
    <row r="24" spans="1:10" s="4" customFormat="1" ht="16.5" customHeight="1">
      <c r="A24" s="98"/>
      <c r="B24" s="100"/>
      <c r="C24" s="93"/>
      <c r="D24" s="91"/>
      <c r="E24" s="127"/>
      <c r="F24" s="91"/>
      <c r="G24" s="92"/>
      <c r="H24" s="87"/>
      <c r="I24" s="88"/>
      <c r="J24" s="89"/>
    </row>
    <row r="25" spans="1:10" s="4" customFormat="1" ht="16.5" customHeight="1">
      <c r="A25" s="98"/>
      <c r="B25" s="90"/>
      <c r="C25" s="93"/>
      <c r="D25" s="91"/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90"/>
      <c r="C26" s="93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110"/>
      <c r="C27" s="93"/>
      <c r="D27" s="11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110"/>
      <c r="C28" s="93"/>
      <c r="D28" s="91"/>
      <c r="E28" s="91"/>
      <c r="F28" s="91"/>
      <c r="G28" s="92"/>
      <c r="H28" s="87"/>
      <c r="I28" s="88"/>
      <c r="J28" s="89"/>
    </row>
    <row r="29" spans="1:10" s="4" customFormat="1" ht="16.5" customHeight="1">
      <c r="A29" s="98"/>
      <c r="B29" s="110"/>
      <c r="C29" s="93"/>
      <c r="D29" s="91"/>
      <c r="E29" s="91"/>
      <c r="F29" s="91"/>
      <c r="G29" s="92"/>
      <c r="H29" s="87"/>
      <c r="I29" s="88"/>
      <c r="J29" s="89"/>
    </row>
    <row r="30" spans="1:10" s="1" customFormat="1" ht="16.5" customHeight="1">
      <c r="A30" s="98"/>
      <c r="B30" s="110"/>
      <c r="C30" s="93"/>
      <c r="D30" s="91"/>
      <c r="E30" s="91"/>
      <c r="F30" s="91"/>
      <c r="G30" s="92"/>
      <c r="H30" s="87"/>
      <c r="I30" s="88"/>
      <c r="J30" s="89"/>
    </row>
    <row r="31" spans="1:10" s="1" customFormat="1" ht="16.5" customHeight="1">
      <c r="A31" s="98"/>
      <c r="B31" s="110"/>
      <c r="C31" s="93"/>
      <c r="D31" s="91"/>
      <c r="E31" s="91"/>
      <c r="F31" s="91"/>
      <c r="G31" s="92"/>
      <c r="H31" s="87"/>
      <c r="I31" s="88"/>
      <c r="J31" s="89"/>
    </row>
    <row r="32" spans="1:10" s="1" customFormat="1" ht="16.5" customHeight="1">
      <c r="A32" s="98"/>
      <c r="B32" s="110"/>
      <c r="C32" s="93"/>
      <c r="D32" s="111"/>
      <c r="E32" s="91"/>
      <c r="F32" s="91"/>
      <c r="G32" s="92"/>
      <c r="H32" s="87"/>
      <c r="I32" s="88"/>
      <c r="J32" s="89"/>
    </row>
    <row r="33" spans="1:10" s="1" customFormat="1" ht="16.5" customHeight="1">
      <c r="A33" s="98"/>
      <c r="B33" s="110"/>
      <c r="C33" s="90"/>
      <c r="D33" s="101"/>
      <c r="E33" s="101"/>
      <c r="F33" s="37"/>
      <c r="G33" s="36"/>
      <c r="H33" s="87"/>
      <c r="I33" s="88"/>
      <c r="J33" s="89"/>
    </row>
    <row r="34" spans="1:10" s="1" customFormat="1" ht="16.5" customHeight="1">
      <c r="A34" s="98"/>
      <c r="B34" s="110"/>
      <c r="C34" s="90"/>
      <c r="D34" s="101"/>
      <c r="E34" s="101"/>
      <c r="F34" s="37"/>
      <c r="G34" s="36"/>
      <c r="H34" s="87"/>
      <c r="I34" s="88"/>
      <c r="J34" s="89"/>
    </row>
    <row r="35" spans="1:10" s="1" customFormat="1" ht="16.5" customHeight="1">
      <c r="A35" s="98"/>
      <c r="B35" s="110"/>
      <c r="C35" s="103"/>
      <c r="D35" s="111"/>
      <c r="E35" s="91"/>
      <c r="F35" s="38"/>
      <c r="G35" s="36"/>
      <c r="H35" s="87"/>
      <c r="I35" s="88"/>
      <c r="J35" s="89"/>
    </row>
    <row r="36" spans="1:10" s="1" customFormat="1" ht="16.5" customHeight="1">
      <c r="A36" s="98"/>
      <c r="B36" s="110"/>
      <c r="C36" s="90"/>
      <c r="D36" s="91"/>
      <c r="E36" s="91"/>
      <c r="F36" s="38"/>
      <c r="G36" s="36"/>
      <c r="H36" s="87"/>
      <c r="I36" s="88"/>
      <c r="J36" s="89"/>
    </row>
    <row r="37" spans="1:10" s="1" customFormat="1" ht="16.5" customHeight="1">
      <c r="A37" s="98"/>
      <c r="B37" s="113"/>
      <c r="C37" s="103"/>
      <c r="D37" s="91"/>
      <c r="E37" s="91"/>
      <c r="F37" s="38"/>
      <c r="G37" s="36"/>
      <c r="H37" s="87"/>
      <c r="I37" s="88"/>
      <c r="J37" s="89"/>
    </row>
    <row r="38" spans="1:10" s="1" customFormat="1" ht="16.5" customHeight="1">
      <c r="A38" s="98"/>
      <c r="B38" s="113"/>
      <c r="C38" s="103"/>
      <c r="D38" s="101"/>
      <c r="E38" s="101"/>
      <c r="F38" s="35"/>
      <c r="G38" s="34"/>
      <c r="H38" s="107"/>
      <c r="I38" s="108"/>
      <c r="J38" s="109"/>
    </row>
    <row r="39" spans="1:10" s="1" customFormat="1" ht="16.5" customHeight="1">
      <c r="A39" s="98"/>
      <c r="B39" s="113"/>
      <c r="C39" s="103"/>
      <c r="D39" s="101"/>
      <c r="E39" s="101"/>
      <c r="F39" s="35"/>
      <c r="G39" s="34"/>
      <c r="H39" s="107"/>
      <c r="I39" s="108"/>
      <c r="J39" s="109"/>
    </row>
    <row r="40" spans="1:10" s="1" customFormat="1" ht="16.5" customHeight="1">
      <c r="A40" s="98"/>
      <c r="B40" s="113"/>
      <c r="C40" s="103"/>
      <c r="D40" s="111"/>
      <c r="E40" s="101"/>
      <c r="F40" s="35"/>
      <c r="G40" s="34"/>
      <c r="H40" s="107"/>
      <c r="I40" s="108"/>
      <c r="J40" s="109"/>
    </row>
    <row r="41" spans="1:10" s="1" customFormat="1" ht="16.5" customHeight="1">
      <c r="A41" s="118"/>
      <c r="B41" s="131"/>
      <c r="C41" s="132"/>
      <c r="D41" s="133"/>
      <c r="E41" s="133"/>
      <c r="F41" s="134"/>
      <c r="G41" s="135"/>
      <c r="H41" s="136"/>
      <c r="I41" s="137"/>
      <c r="J41" s="138"/>
    </row>
    <row r="42" spans="1:10" s="1" customFormat="1" ht="16.5" customHeight="1">
      <c r="A42" s="139"/>
      <c r="B42" s="131"/>
      <c r="C42" s="132"/>
      <c r="D42" s="133"/>
      <c r="E42" s="133"/>
      <c r="F42" s="134"/>
      <c r="G42" s="135"/>
      <c r="H42" s="136"/>
      <c r="I42" s="137"/>
      <c r="J42" s="140"/>
    </row>
    <row r="43" spans="1:10" s="1" customFormat="1" ht="16.5" customHeight="1" thickBot="1">
      <c r="A43" s="119"/>
      <c r="B43" s="120"/>
      <c r="C43" s="120"/>
      <c r="D43" s="120"/>
      <c r="E43" s="120"/>
      <c r="F43" s="121"/>
      <c r="G43" s="122"/>
      <c r="H43" s="123"/>
      <c r="I43" s="124"/>
      <c r="J43" s="125"/>
    </row>
    <row r="44" spans="1:11" s="7" customFormat="1" ht="16.5" customHeight="1" thickBot="1">
      <c r="A44" s="27"/>
      <c r="B44" s="27"/>
      <c r="C44" s="26"/>
      <c r="D44" s="18"/>
      <c r="E44" s="18"/>
      <c r="F44" s="25"/>
      <c r="G44" s="24"/>
      <c r="H44" s="23"/>
      <c r="I44" s="23"/>
      <c r="J44" s="22">
        <f>SUM(J9:J43)</f>
        <v>400</v>
      </c>
      <c r="K44" s="21"/>
    </row>
    <row r="45" spans="1:11" s="7" customFormat="1" ht="3.75" customHeight="1">
      <c r="A45" s="20"/>
      <c r="B45" s="20"/>
      <c r="C45" s="19"/>
      <c r="D45" s="18"/>
      <c r="E45" s="18"/>
      <c r="F45" s="17"/>
      <c r="G45" s="16"/>
      <c r="H45" s="15"/>
      <c r="I45" s="15"/>
      <c r="J45" s="14"/>
      <c r="K45" s="14"/>
    </row>
    <row r="46" spans="1:11" s="86" customFormat="1" ht="14.25" thickBot="1">
      <c r="A46" s="77"/>
      <c r="B46" s="82"/>
      <c r="C46" s="76"/>
      <c r="D46" s="83" t="s">
        <v>7</v>
      </c>
      <c r="E46" s="75" t="s">
        <v>8</v>
      </c>
      <c r="F46" s="73"/>
      <c r="G46" s="73"/>
      <c r="H46" s="74" t="s">
        <v>9</v>
      </c>
      <c r="I46" s="74"/>
      <c r="J46" s="84"/>
      <c r="K46" s="85"/>
    </row>
    <row r="47" spans="1:11" s="5" customFormat="1" ht="21" customHeight="1">
      <c r="A47" s="13" t="s">
        <v>11</v>
      </c>
      <c r="B47" s="12"/>
      <c r="C47" s="11"/>
      <c r="D47" s="78">
        <f>Parameter!C9</f>
        <v>43465</v>
      </c>
      <c r="E47" s="79"/>
      <c r="F47" s="7"/>
      <c r="G47" s="7"/>
      <c r="H47" s="339" t="s">
        <v>17</v>
      </c>
      <c r="I47" s="340"/>
      <c r="J47" s="341"/>
      <c r="K47" s="6"/>
    </row>
    <row r="48" spans="1:11" s="5" customFormat="1" ht="21" customHeight="1">
      <c r="A48" s="10" t="s">
        <v>10</v>
      </c>
      <c r="B48" s="9"/>
      <c r="C48" s="8"/>
      <c r="D48" s="80">
        <v>43726</v>
      </c>
      <c r="E48" s="81" t="str">
        <f>Parameter!C10</f>
        <v>xx</v>
      </c>
      <c r="F48" s="7"/>
      <c r="G48" s="7"/>
      <c r="H48" s="342"/>
      <c r="I48" s="343"/>
      <c r="J48" s="344"/>
      <c r="K48" s="6"/>
    </row>
    <row r="49" ht="3" customHeight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customHeight="1"/>
  </sheetData>
  <sheetProtection/>
  <mergeCells count="4">
    <mergeCell ref="A9:A10"/>
    <mergeCell ref="B9:G10"/>
    <mergeCell ref="H9:I9"/>
    <mergeCell ref="H47:J48"/>
  </mergeCells>
  <printOptions/>
  <pageMargins left="0.7480314960629921" right="0.31496062992125984" top="0.31496062992125984" bottom="0.31496062992125984" header="0.3937007874015748" footer="0.35433070866141736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8"/>
  <sheetViews>
    <sheetView zoomScalePageLayoutView="0" workbookViewId="0" topLeftCell="A7">
      <selection activeCell="A17" sqref="A17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5.296875" style="2" customWidth="1"/>
    <col min="4" max="4" width="7.59765625" style="2" customWidth="1"/>
    <col min="5" max="5" width="7" style="2" customWidth="1"/>
    <col min="6" max="6" width="6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222"/>
      <c r="B12" s="100"/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222"/>
      <c r="B13" s="100" t="s">
        <v>45</v>
      </c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222"/>
      <c r="B14" s="90"/>
      <c r="C14" s="93"/>
      <c r="D14" s="91"/>
      <c r="E14" s="91"/>
      <c r="F14" s="91"/>
      <c r="G14" s="92"/>
      <c r="H14" s="87"/>
      <c r="I14" s="88"/>
      <c r="J14" s="89"/>
    </row>
    <row r="15" spans="1:10" s="4" customFormat="1" ht="16.5" customHeight="1">
      <c r="A15" s="222"/>
      <c r="B15" s="110"/>
      <c r="C15" s="93"/>
      <c r="D15" s="91"/>
      <c r="E15" s="91"/>
      <c r="F15" s="91"/>
      <c r="G15" s="92"/>
      <c r="H15" s="87"/>
      <c r="I15" s="88"/>
      <c r="J15" s="89"/>
    </row>
    <row r="16" spans="1:10" s="4" customFormat="1" ht="16.5" customHeight="1">
      <c r="A16" s="222"/>
      <c r="B16" s="110"/>
      <c r="C16" s="93"/>
      <c r="D16" s="111"/>
      <c r="E16" s="209"/>
      <c r="F16" s="91"/>
      <c r="G16" s="92"/>
      <c r="H16" s="87"/>
      <c r="I16" s="88"/>
      <c r="J16" s="89"/>
    </row>
    <row r="17" spans="1:10" s="4" customFormat="1" ht="16.5" customHeight="1">
      <c r="A17" s="222"/>
      <c r="B17" s="110" t="s">
        <v>63</v>
      </c>
      <c r="C17" s="213">
        <v>0.65</v>
      </c>
      <c r="D17" s="91"/>
      <c r="E17" s="195">
        <f>ROUND(E16*C17,-1)</f>
        <v>0</v>
      </c>
      <c r="F17" s="91"/>
      <c r="G17" s="92"/>
      <c r="H17" s="87">
        <v>1210</v>
      </c>
      <c r="I17" s="88">
        <v>3901</v>
      </c>
      <c r="J17" s="89">
        <f>E17</f>
        <v>0</v>
      </c>
    </row>
    <row r="18" spans="1:10" s="4" customFormat="1" ht="16.5" customHeight="1">
      <c r="A18" s="222"/>
      <c r="B18" s="110"/>
      <c r="C18" s="197"/>
      <c r="D18" s="216"/>
      <c r="E18" s="195"/>
      <c r="F18" s="91"/>
      <c r="G18" s="92"/>
      <c r="H18" s="87"/>
      <c r="I18" s="88"/>
      <c r="J18" s="89"/>
    </row>
    <row r="19" spans="1:10" s="4" customFormat="1" ht="16.5" customHeight="1">
      <c r="A19" s="222"/>
      <c r="B19" s="110"/>
      <c r="C19" s="197"/>
      <c r="D19" s="216"/>
      <c r="E19" s="195"/>
      <c r="F19" s="91"/>
      <c r="G19" s="92"/>
      <c r="H19" s="87"/>
      <c r="I19" s="88"/>
      <c r="J19" s="89"/>
    </row>
    <row r="20" spans="1:10" s="4" customFormat="1" ht="16.5" customHeight="1">
      <c r="A20" s="222"/>
      <c r="B20" s="142"/>
      <c r="C20" s="214"/>
      <c r="D20" s="216"/>
      <c r="E20" s="195"/>
      <c r="F20" s="91"/>
      <c r="G20" s="92"/>
      <c r="H20" s="87"/>
      <c r="I20" s="88"/>
      <c r="J20" s="89"/>
    </row>
    <row r="21" spans="1:10" s="4" customFormat="1" ht="16.5" customHeight="1">
      <c r="A21" s="222"/>
      <c r="B21" s="110"/>
      <c r="C21" s="197"/>
      <c r="D21" s="198"/>
      <c r="E21" s="195"/>
      <c r="F21" s="91"/>
      <c r="G21" s="92"/>
      <c r="H21" s="87"/>
      <c r="I21" s="88"/>
      <c r="J21" s="89"/>
    </row>
    <row r="22" spans="1:10" s="4" customFormat="1" ht="16.5" customHeight="1">
      <c r="A22" s="222"/>
      <c r="B22" s="110"/>
      <c r="C22" s="197"/>
      <c r="D22" s="207"/>
      <c r="E22" s="195"/>
      <c r="F22" s="91"/>
      <c r="G22" s="92"/>
      <c r="H22" s="87"/>
      <c r="I22" s="88"/>
      <c r="J22" s="89"/>
    </row>
    <row r="23" spans="1:10" s="4" customFormat="1" ht="16.5" customHeight="1">
      <c r="A23" s="222"/>
      <c r="B23" s="110"/>
      <c r="C23" s="197"/>
      <c r="D23" s="198"/>
      <c r="E23" s="195"/>
      <c r="F23" s="91"/>
      <c r="G23" s="92"/>
      <c r="H23" s="87"/>
      <c r="I23" s="88"/>
      <c r="J23" s="89"/>
    </row>
    <row r="24" spans="1:11" s="4" customFormat="1" ht="16.5" customHeight="1">
      <c r="A24" s="222"/>
      <c r="B24" s="110"/>
      <c r="C24" s="197"/>
      <c r="D24" s="207"/>
      <c r="E24" s="195"/>
      <c r="F24" s="91"/>
      <c r="G24" s="92"/>
      <c r="H24" s="87"/>
      <c r="I24" s="88"/>
      <c r="J24" s="89"/>
      <c r="K24" s="4">
        <v>500</v>
      </c>
    </row>
    <row r="25" spans="1:10" s="4" customFormat="1" ht="16.5" customHeight="1">
      <c r="A25" s="222"/>
      <c r="B25" s="110"/>
      <c r="C25" s="93"/>
      <c r="D25" s="91"/>
      <c r="E25" s="195"/>
      <c r="F25" s="91"/>
      <c r="G25" s="92"/>
      <c r="H25" s="87"/>
      <c r="I25" s="88"/>
      <c r="J25" s="89"/>
    </row>
    <row r="26" spans="1:10" s="4" customFormat="1" ht="16.5" customHeight="1">
      <c r="A26" s="222"/>
      <c r="B26" s="110"/>
      <c r="C26" s="197"/>
      <c r="D26" s="91"/>
      <c r="E26" s="195"/>
      <c r="F26" s="91"/>
      <c r="G26" s="92"/>
      <c r="H26" s="87"/>
      <c r="I26" s="88"/>
      <c r="J26" s="89"/>
    </row>
    <row r="27" spans="1:10" s="4" customFormat="1" ht="16.5" customHeight="1">
      <c r="A27" s="222"/>
      <c r="B27" s="110"/>
      <c r="C27" s="197"/>
      <c r="D27" s="111"/>
      <c r="E27" s="195"/>
      <c r="F27" s="91"/>
      <c r="G27" s="92"/>
      <c r="H27" s="87"/>
      <c r="I27" s="88"/>
      <c r="J27" s="89"/>
    </row>
    <row r="28" spans="1:10" s="4" customFormat="1" ht="16.5" customHeight="1">
      <c r="A28" s="222"/>
      <c r="B28" s="110"/>
      <c r="C28" s="197"/>
      <c r="D28" s="91"/>
      <c r="E28" s="195"/>
      <c r="F28" s="91"/>
      <c r="G28" s="92"/>
      <c r="H28" s="87"/>
      <c r="I28" s="88"/>
      <c r="J28" s="89"/>
    </row>
    <row r="29" spans="1:10" s="4" customFormat="1" ht="16.5" customHeight="1">
      <c r="A29" s="222"/>
      <c r="B29" s="110"/>
      <c r="C29" s="93"/>
      <c r="D29" s="91"/>
      <c r="E29" s="195"/>
      <c r="F29" s="91"/>
      <c r="G29" s="92"/>
      <c r="H29" s="87"/>
      <c r="I29" s="88"/>
      <c r="J29" s="89"/>
    </row>
    <row r="30" spans="1:10" s="4" customFormat="1" ht="16.5" customHeight="1">
      <c r="A30" s="222"/>
      <c r="B30" s="130"/>
      <c r="C30" s="93"/>
      <c r="D30" s="91"/>
      <c r="E30" s="195"/>
      <c r="F30" s="91"/>
      <c r="G30" s="92"/>
      <c r="H30" s="87"/>
      <c r="I30" s="88"/>
      <c r="J30" s="89"/>
    </row>
    <row r="31" spans="1:10" s="4" customFormat="1" ht="16.5" customHeight="1">
      <c r="A31" s="222"/>
      <c r="B31" s="115"/>
      <c r="C31" s="94"/>
      <c r="D31" s="91"/>
      <c r="E31" s="195"/>
      <c r="F31" s="91"/>
      <c r="G31" s="92"/>
      <c r="H31" s="87"/>
      <c r="I31" s="88"/>
      <c r="J31" s="89"/>
    </row>
    <row r="32" spans="1:10" s="1" customFormat="1" ht="16.5" customHeight="1">
      <c r="A32" s="222"/>
      <c r="B32" s="110"/>
      <c r="C32" s="94"/>
      <c r="D32" s="91"/>
      <c r="E32" s="195"/>
      <c r="F32" s="38"/>
      <c r="G32" s="36"/>
      <c r="H32" s="87"/>
      <c r="I32" s="88"/>
      <c r="J32" s="89"/>
    </row>
    <row r="33" spans="1:10" s="1" customFormat="1" ht="16.5" customHeight="1">
      <c r="A33" s="222"/>
      <c r="B33" s="110"/>
      <c r="C33" s="90"/>
      <c r="D33" s="101"/>
      <c r="E33" s="195"/>
      <c r="F33" s="37"/>
      <c r="G33" s="36"/>
      <c r="H33" s="87"/>
      <c r="I33" s="88"/>
      <c r="J33" s="89"/>
    </row>
    <row r="34" spans="1:10" s="1" customFormat="1" ht="16.5" customHeight="1">
      <c r="A34" s="222"/>
      <c r="B34" s="130" t="s">
        <v>21</v>
      </c>
      <c r="C34" s="90"/>
      <c r="D34" s="101"/>
      <c r="E34" s="195"/>
      <c r="F34" s="37"/>
      <c r="G34" s="36"/>
      <c r="H34" s="87"/>
      <c r="I34" s="88"/>
      <c r="J34" s="89"/>
    </row>
    <row r="35" spans="1:10" s="1" customFormat="1" ht="16.5" customHeight="1">
      <c r="A35" s="222"/>
      <c r="B35" s="110" t="s">
        <v>95</v>
      </c>
      <c r="C35" s="103"/>
      <c r="D35" s="111"/>
      <c r="E35" s="91"/>
      <c r="F35" s="38"/>
      <c r="G35" s="36"/>
      <c r="H35" s="87"/>
      <c r="I35" s="88"/>
      <c r="J35" s="89"/>
    </row>
    <row r="36" spans="1:10" s="1" customFormat="1" ht="16.5" customHeight="1">
      <c r="A36" s="222"/>
      <c r="B36" s="110" t="s">
        <v>96</v>
      </c>
      <c r="C36" s="90"/>
      <c r="D36" s="91"/>
      <c r="E36" s="91"/>
      <c r="F36" s="38"/>
      <c r="G36" s="36"/>
      <c r="H36" s="87"/>
      <c r="I36" s="88"/>
      <c r="J36" s="89"/>
    </row>
    <row r="37" spans="1:10" s="1" customFormat="1" ht="16.5" customHeight="1">
      <c r="A37" s="222"/>
      <c r="B37" s="114"/>
      <c r="C37" s="103"/>
      <c r="D37" s="91"/>
      <c r="E37" s="91"/>
      <c r="F37" s="38"/>
      <c r="G37" s="36"/>
      <c r="H37" s="87"/>
      <c r="I37" s="88"/>
      <c r="J37" s="89"/>
    </row>
    <row r="38" spans="1:10" s="1" customFormat="1" ht="16.5" customHeight="1">
      <c r="A38" s="222"/>
      <c r="B38" s="113"/>
      <c r="C38" s="103"/>
      <c r="D38" s="101"/>
      <c r="E38" s="101"/>
      <c r="F38" s="35"/>
      <c r="G38" s="34"/>
      <c r="H38" s="107"/>
      <c r="I38" s="108"/>
      <c r="J38" s="109"/>
    </row>
    <row r="39" spans="1:10" s="1" customFormat="1" ht="16.5" customHeight="1">
      <c r="A39" s="222"/>
      <c r="B39" s="113"/>
      <c r="C39" s="103"/>
      <c r="D39" s="101"/>
      <c r="E39" s="101"/>
      <c r="F39" s="35"/>
      <c r="G39" s="34"/>
      <c r="H39" s="107"/>
      <c r="I39" s="108"/>
      <c r="J39" s="109"/>
    </row>
    <row r="40" spans="1:10" s="1" customFormat="1" ht="16.5" customHeight="1">
      <c r="A40" s="222"/>
      <c r="B40" s="113"/>
      <c r="C40" s="103"/>
      <c r="D40" s="111"/>
      <c r="E40" s="101"/>
      <c r="F40" s="35"/>
      <c r="G40" s="34"/>
      <c r="H40" s="107"/>
      <c r="I40" s="108"/>
      <c r="J40" s="109"/>
    </row>
    <row r="41" spans="1:10" s="1" customFormat="1" ht="16.5" customHeight="1">
      <c r="A41" s="222"/>
      <c r="B41" s="104"/>
      <c r="C41" s="105"/>
      <c r="D41" s="102"/>
      <c r="E41" s="102"/>
      <c r="F41" s="35"/>
      <c r="G41" s="34"/>
      <c r="H41" s="107"/>
      <c r="I41" s="108"/>
      <c r="J41" s="109"/>
    </row>
    <row r="42" spans="1:10" s="1" customFormat="1" ht="16.5" customHeight="1">
      <c r="A42" s="223"/>
      <c r="B42" s="104"/>
      <c r="C42" s="105"/>
      <c r="D42" s="102"/>
      <c r="E42" s="102"/>
      <c r="F42" s="35"/>
      <c r="G42" s="34"/>
      <c r="H42" s="107"/>
      <c r="I42" s="108"/>
      <c r="J42" s="33"/>
    </row>
    <row r="43" spans="1:10" s="1" customFormat="1" ht="16.5" customHeight="1" thickBot="1">
      <c r="A43" s="225"/>
      <c r="B43" s="106"/>
      <c r="C43" s="106"/>
      <c r="D43" s="106"/>
      <c r="E43" s="106"/>
      <c r="F43" s="32"/>
      <c r="G43" s="31"/>
      <c r="H43" s="30"/>
      <c r="I43" s="29"/>
      <c r="J43" s="28"/>
    </row>
    <row r="44" spans="1:11" s="7" customFormat="1" ht="16.5" customHeight="1" thickBot="1">
      <c r="A44" s="27"/>
      <c r="B44" s="27"/>
      <c r="C44" s="26"/>
      <c r="D44" s="18"/>
      <c r="E44" s="18"/>
      <c r="F44" s="25"/>
      <c r="G44" s="24"/>
      <c r="H44" s="23"/>
      <c r="I44" s="23"/>
      <c r="J44" s="22">
        <f>SUM(J9:J43)</f>
        <v>0</v>
      </c>
      <c r="K44" s="21"/>
    </row>
    <row r="45" spans="1:11" s="7" customFormat="1" ht="3.75" customHeight="1">
      <c r="A45" s="20"/>
      <c r="B45" s="20"/>
      <c r="C45" s="19"/>
      <c r="D45" s="18"/>
      <c r="E45" s="18"/>
      <c r="F45" s="17"/>
      <c r="G45" s="16"/>
      <c r="H45" s="15"/>
      <c r="I45" s="15"/>
      <c r="J45" s="14"/>
      <c r="K45" s="14"/>
    </row>
    <row r="46" spans="1:11" s="86" customFormat="1" ht="14.25" thickBot="1">
      <c r="A46" s="77"/>
      <c r="B46" s="82"/>
      <c r="C46" s="76"/>
      <c r="D46" s="83" t="s">
        <v>7</v>
      </c>
      <c r="E46" s="75" t="s">
        <v>8</v>
      </c>
      <c r="F46" s="73"/>
      <c r="G46" s="73"/>
      <c r="H46" s="74" t="s">
        <v>9</v>
      </c>
      <c r="I46" s="74"/>
      <c r="J46" s="84"/>
      <c r="K46" s="85"/>
    </row>
    <row r="47" spans="1:11" s="5" customFormat="1" ht="21" customHeight="1">
      <c r="A47" s="13" t="s">
        <v>11</v>
      </c>
      <c r="B47" s="12"/>
      <c r="C47" s="11"/>
      <c r="D47" s="78">
        <f>Parameter!C9</f>
        <v>43465</v>
      </c>
      <c r="E47" s="79"/>
      <c r="F47" s="7"/>
      <c r="G47" s="7"/>
      <c r="H47" s="339" t="s">
        <v>17</v>
      </c>
      <c r="I47" s="340"/>
      <c r="J47" s="341"/>
      <c r="K47" s="6"/>
    </row>
    <row r="48" spans="1:11" s="5" customFormat="1" ht="21" customHeight="1">
      <c r="A48" s="10" t="s">
        <v>10</v>
      </c>
      <c r="B48" s="9"/>
      <c r="C48" s="8"/>
      <c r="D48" s="80">
        <v>43726</v>
      </c>
      <c r="E48" s="81" t="str">
        <f>Parameter!C10</f>
        <v>xx</v>
      </c>
      <c r="F48" s="7"/>
      <c r="G48" s="7"/>
      <c r="H48" s="342"/>
      <c r="I48" s="343"/>
      <c r="J48" s="344"/>
      <c r="K48" s="6"/>
    </row>
    <row r="49" ht="3" customHeight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customHeight="1"/>
    <row r="104" ht="15" customHeight="1"/>
  </sheetData>
  <sheetProtection/>
  <mergeCells count="4">
    <mergeCell ref="A9:A10"/>
    <mergeCell ref="B9:G10"/>
    <mergeCell ref="H9:I9"/>
    <mergeCell ref="H47:J48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zoomScalePageLayoutView="0" workbookViewId="0" topLeftCell="A7">
      <selection activeCell="I42" sqref="I42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" style="2" customWidth="1"/>
    <col min="4" max="4" width="8.09765625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/>
      <c r="C12" s="167"/>
      <c r="D12" s="127"/>
      <c r="E12" s="168"/>
      <c r="F12" s="168"/>
      <c r="G12" s="169"/>
      <c r="H12" s="170"/>
      <c r="I12" s="171"/>
      <c r="J12" s="172"/>
    </row>
    <row r="13" spans="1:10" s="4" customFormat="1" ht="16.5" customHeight="1">
      <c r="A13" s="98"/>
      <c r="B13" s="100" t="s">
        <v>56</v>
      </c>
      <c r="C13" s="93"/>
      <c r="D13" s="127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206"/>
      <c r="C14" s="142"/>
      <c r="D14" s="127"/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90" t="s">
        <v>53</v>
      </c>
      <c r="C15" s="93"/>
      <c r="D15" s="127"/>
      <c r="E15" s="91">
        <v>2000</v>
      </c>
      <c r="F15" s="91"/>
      <c r="G15" s="92"/>
      <c r="H15" s="87"/>
      <c r="I15" s="88"/>
      <c r="J15" s="89"/>
    </row>
    <row r="16" spans="1:10" s="4" customFormat="1" ht="16.5" customHeight="1">
      <c r="A16" s="98"/>
      <c r="B16" s="90" t="s">
        <v>57</v>
      </c>
      <c r="C16" s="93"/>
      <c r="D16" s="127"/>
      <c r="E16" s="91">
        <v>2000</v>
      </c>
      <c r="F16" s="91"/>
      <c r="G16" s="92"/>
      <c r="H16" s="87"/>
      <c r="I16" s="88"/>
      <c r="J16" s="89"/>
    </row>
    <row r="17" spans="1:10" s="4" customFormat="1" ht="16.5" customHeight="1">
      <c r="A17" s="98"/>
      <c r="B17" s="90" t="s">
        <v>58</v>
      </c>
      <c r="C17" s="93">
        <v>0.333</v>
      </c>
      <c r="D17" s="127"/>
      <c r="E17" s="91">
        <v>0</v>
      </c>
      <c r="F17" s="91"/>
      <c r="G17" s="92"/>
      <c r="H17" s="87"/>
      <c r="I17" s="88"/>
      <c r="J17" s="89"/>
    </row>
    <row r="18" spans="1:10" s="4" customFormat="1" ht="16.5" customHeight="1">
      <c r="A18" s="98"/>
      <c r="B18" s="90" t="s">
        <v>59</v>
      </c>
      <c r="C18" s="93"/>
      <c r="D18" s="127"/>
      <c r="E18" s="215">
        <f>SUM(E16:E17)</f>
        <v>2000</v>
      </c>
      <c r="F18" s="91"/>
      <c r="G18" s="92"/>
      <c r="H18" s="87"/>
      <c r="I18" s="88"/>
      <c r="J18" s="89"/>
    </row>
    <row r="19" spans="1:10" s="4" customFormat="1" ht="16.5" customHeight="1">
      <c r="A19" s="98"/>
      <c r="B19" s="90" t="s">
        <v>60</v>
      </c>
      <c r="C19" s="93"/>
      <c r="D19" s="127"/>
      <c r="E19" s="91">
        <f>E18-E15</f>
        <v>0</v>
      </c>
      <c r="F19" s="91"/>
      <c r="G19" s="92"/>
      <c r="H19" s="87">
        <v>4000</v>
      </c>
      <c r="I19" s="88">
        <v>1200</v>
      </c>
      <c r="J19" s="89">
        <f>-E19</f>
        <v>0</v>
      </c>
    </row>
    <row r="20" spans="1:10" s="4" customFormat="1" ht="16.5" customHeight="1">
      <c r="A20" s="98"/>
      <c r="B20" s="128"/>
      <c r="C20" s="93"/>
      <c r="D20" s="127"/>
      <c r="E20" s="91"/>
      <c r="F20" s="91"/>
      <c r="G20" s="92"/>
      <c r="H20" s="87"/>
      <c r="I20" s="88"/>
      <c r="J20" s="89"/>
    </row>
    <row r="21" spans="1:11" s="4" customFormat="1" ht="16.5" customHeight="1">
      <c r="A21" s="98"/>
      <c r="B21" s="90"/>
      <c r="C21" s="93"/>
      <c r="D21" s="127"/>
      <c r="E21" s="91"/>
      <c r="F21" s="91"/>
      <c r="G21" s="92"/>
      <c r="H21" s="87"/>
      <c r="I21" s="88"/>
      <c r="J21" s="89"/>
      <c r="K21" s="4">
        <v>500</v>
      </c>
    </row>
    <row r="22" spans="1:10" s="4" customFormat="1" ht="16.5" customHeight="1">
      <c r="A22" s="98"/>
      <c r="B22" s="90"/>
      <c r="C22" s="93"/>
      <c r="D22" s="127"/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128"/>
      <c r="C23" s="93"/>
      <c r="D23" s="127"/>
      <c r="E23" s="91"/>
      <c r="F23" s="91"/>
      <c r="G23" s="92"/>
      <c r="H23" s="87"/>
      <c r="I23" s="88"/>
      <c r="J23" s="89"/>
    </row>
    <row r="24" spans="1:10" s="4" customFormat="1" ht="16.5" customHeight="1">
      <c r="A24" s="98"/>
      <c r="B24" s="90"/>
      <c r="C24" s="93"/>
      <c r="D24" s="127"/>
      <c r="E24" s="91"/>
      <c r="F24" s="91"/>
      <c r="G24" s="92"/>
      <c r="H24" s="87"/>
      <c r="I24" s="88"/>
      <c r="J24" s="89"/>
    </row>
    <row r="25" spans="1:10" s="4" customFormat="1" ht="16.5" customHeight="1">
      <c r="A25" s="98"/>
      <c r="B25" s="90"/>
      <c r="C25" s="93"/>
      <c r="D25" s="127"/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90"/>
      <c r="C26" s="93"/>
      <c r="D26" s="127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90"/>
      <c r="C27" s="93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90"/>
      <c r="C28" s="93"/>
      <c r="D28" s="91"/>
      <c r="E28" s="91"/>
      <c r="F28" s="91"/>
      <c r="G28" s="92"/>
      <c r="H28" s="87"/>
      <c r="I28" s="88"/>
      <c r="J28" s="89"/>
    </row>
    <row r="29" spans="1:10" s="1" customFormat="1" ht="16.5" customHeight="1">
      <c r="A29" s="98"/>
      <c r="B29" s="90"/>
      <c r="C29" s="93"/>
      <c r="D29" s="91"/>
      <c r="E29" s="91"/>
      <c r="F29" s="91"/>
      <c r="G29" s="92"/>
      <c r="H29" s="87"/>
      <c r="I29" s="88"/>
      <c r="J29" s="89"/>
    </row>
    <row r="30" spans="1:10" s="1" customFormat="1" ht="16.5" customHeight="1">
      <c r="A30" s="98"/>
      <c r="B30" s="90"/>
      <c r="C30" s="93"/>
      <c r="D30" s="91"/>
      <c r="E30" s="91"/>
      <c r="F30" s="91"/>
      <c r="G30" s="92"/>
      <c r="H30" s="87"/>
      <c r="I30" s="88"/>
      <c r="J30" s="89"/>
    </row>
    <row r="31" spans="1:10" s="1" customFormat="1" ht="16.5" customHeight="1">
      <c r="A31" s="98"/>
      <c r="B31" s="90"/>
      <c r="C31" s="93"/>
      <c r="D31" s="91"/>
      <c r="E31" s="91"/>
      <c r="F31" s="91"/>
      <c r="G31" s="92"/>
      <c r="H31" s="87"/>
      <c r="I31" s="88"/>
      <c r="J31" s="89"/>
    </row>
    <row r="32" spans="1:10" s="1" customFormat="1" ht="16.5" customHeight="1">
      <c r="A32" s="98"/>
      <c r="B32" s="128" t="s">
        <v>21</v>
      </c>
      <c r="C32" s="93"/>
      <c r="D32" s="91"/>
      <c r="E32" s="91"/>
      <c r="F32" s="101"/>
      <c r="G32" s="92"/>
      <c r="H32" s="87"/>
      <c r="I32" s="88"/>
      <c r="J32" s="89"/>
    </row>
    <row r="33" spans="1:10" s="1" customFormat="1" ht="16.5" customHeight="1">
      <c r="A33" s="98"/>
      <c r="B33" s="90" t="s">
        <v>84</v>
      </c>
      <c r="C33" s="93"/>
      <c r="D33" s="91"/>
      <c r="E33" s="91"/>
      <c r="F33" s="101"/>
      <c r="G33" s="92"/>
      <c r="H33" s="87"/>
      <c r="I33" s="88"/>
      <c r="J33" s="89"/>
    </row>
    <row r="34" spans="1:10" s="1" customFormat="1" ht="16.5" customHeight="1">
      <c r="A34" s="98"/>
      <c r="B34" s="90"/>
      <c r="C34" s="93"/>
      <c r="D34" s="91"/>
      <c r="E34" s="91"/>
      <c r="F34" s="91"/>
      <c r="G34" s="92"/>
      <c r="H34" s="87"/>
      <c r="I34" s="88"/>
      <c r="J34" s="89"/>
    </row>
    <row r="35" spans="1:10" s="1" customFormat="1" ht="16.5" customHeight="1">
      <c r="A35" s="98"/>
      <c r="B35" s="90"/>
      <c r="C35" s="93"/>
      <c r="D35" s="91"/>
      <c r="E35" s="91"/>
      <c r="F35" s="91"/>
      <c r="G35" s="92"/>
      <c r="H35" s="87"/>
      <c r="I35" s="88"/>
      <c r="J35" s="89"/>
    </row>
    <row r="36" spans="1:10" s="1" customFormat="1" ht="16.5" customHeight="1">
      <c r="A36" s="98"/>
      <c r="B36" s="90"/>
      <c r="C36" s="93"/>
      <c r="D36" s="91"/>
      <c r="E36" s="91"/>
      <c r="F36" s="91"/>
      <c r="G36" s="92"/>
      <c r="H36" s="87"/>
      <c r="I36" s="88"/>
      <c r="J36" s="89"/>
    </row>
    <row r="37" spans="1:10" s="1" customFormat="1" ht="16.5" customHeight="1">
      <c r="A37" s="98"/>
      <c r="B37" s="128"/>
      <c r="C37" s="93"/>
      <c r="D37" s="91"/>
      <c r="E37" s="91"/>
      <c r="F37" s="102"/>
      <c r="G37" s="201"/>
      <c r="H37" s="107"/>
      <c r="I37" s="108"/>
      <c r="J37" s="109"/>
    </row>
    <row r="38" spans="1:10" s="1" customFormat="1" ht="16.5" customHeight="1">
      <c r="A38" s="98"/>
      <c r="B38" s="90"/>
      <c r="C38" s="93"/>
      <c r="D38" s="91"/>
      <c r="E38" s="91"/>
      <c r="F38" s="102"/>
      <c r="G38" s="201"/>
      <c r="H38" s="107"/>
      <c r="I38" s="108"/>
      <c r="J38" s="109"/>
    </row>
    <row r="39" spans="1:10" s="1" customFormat="1" ht="16.5" customHeight="1">
      <c r="A39" s="98"/>
      <c r="B39" s="90"/>
      <c r="C39" s="93"/>
      <c r="D39" s="91"/>
      <c r="E39" s="91"/>
      <c r="F39" s="102"/>
      <c r="G39" s="201"/>
      <c r="H39" s="107"/>
      <c r="I39" s="108"/>
      <c r="J39" s="109"/>
    </row>
    <row r="40" spans="1:10" s="1" customFormat="1" ht="16.5" customHeight="1">
      <c r="A40" s="98"/>
      <c r="B40" s="90"/>
      <c r="C40" s="93"/>
      <c r="D40" s="91"/>
      <c r="E40" s="91"/>
      <c r="F40" s="102"/>
      <c r="G40" s="201"/>
      <c r="H40" s="107"/>
      <c r="I40" s="108"/>
      <c r="J40" s="109"/>
    </row>
    <row r="41" spans="1:10" s="1" customFormat="1" ht="16.5" customHeight="1">
      <c r="A41" s="141"/>
      <c r="B41" s="104"/>
      <c r="C41" s="105"/>
      <c r="D41" s="102"/>
      <c r="E41" s="102"/>
      <c r="F41" s="102"/>
      <c r="G41" s="201"/>
      <c r="H41" s="107"/>
      <c r="I41" s="108"/>
      <c r="J41" s="109"/>
    </row>
    <row r="42" spans="1:10" s="1" customFormat="1" ht="16.5" customHeight="1" thickBot="1">
      <c r="A42" s="173"/>
      <c r="B42" s="145"/>
      <c r="C42" s="145"/>
      <c r="D42" s="145"/>
      <c r="E42" s="145"/>
      <c r="F42" s="145"/>
      <c r="G42" s="202"/>
      <c r="H42" s="203"/>
      <c r="I42" s="204"/>
      <c r="J42" s="205"/>
    </row>
    <row r="43" spans="1:11" s="7" customFormat="1" ht="16.5" customHeight="1" thickBot="1">
      <c r="A43" s="174"/>
      <c r="B43" s="174"/>
      <c r="C43" s="175"/>
      <c r="D43" s="52"/>
      <c r="E43" s="52"/>
      <c r="F43" s="176"/>
      <c r="G43" s="177"/>
      <c r="H43" s="178"/>
      <c r="I43" s="178"/>
      <c r="J43" s="22">
        <f>SUM(J9:J42)</f>
        <v>0</v>
      </c>
      <c r="K43" s="21"/>
    </row>
    <row r="44" spans="1:11" s="7" customFormat="1" ht="3.75" customHeight="1">
      <c r="A44" s="179"/>
      <c r="B44" s="179"/>
      <c r="C44" s="180"/>
      <c r="D44" s="52"/>
      <c r="E44" s="52"/>
      <c r="F44" s="181"/>
      <c r="G44" s="182"/>
      <c r="H44" s="183"/>
      <c r="I44" s="183"/>
      <c r="J44" s="184"/>
      <c r="K44" s="14"/>
    </row>
    <row r="45" spans="1:11" s="86" customFormat="1" ht="14.25" thickBot="1">
      <c r="A45" s="77"/>
      <c r="B45" s="82"/>
      <c r="C45" s="76"/>
      <c r="D45" s="83" t="s">
        <v>7</v>
      </c>
      <c r="E45" s="75" t="s">
        <v>8</v>
      </c>
      <c r="F45" s="185"/>
      <c r="G45" s="185"/>
      <c r="H45" s="74" t="s">
        <v>9</v>
      </c>
      <c r="I45" s="74"/>
      <c r="J45" s="84"/>
      <c r="K45" s="85"/>
    </row>
    <row r="46" spans="1:11" s="5" customFormat="1" ht="21" customHeight="1">
      <c r="A46" s="13" t="s">
        <v>11</v>
      </c>
      <c r="B46" s="12"/>
      <c r="C46" s="11"/>
      <c r="D46" s="78">
        <f>Parameter!C9</f>
        <v>43465</v>
      </c>
      <c r="E46" s="186"/>
      <c r="F46" s="187"/>
      <c r="G46" s="187"/>
      <c r="H46" s="339" t="s">
        <v>17</v>
      </c>
      <c r="I46" s="345"/>
      <c r="J46" s="346"/>
      <c r="K46" s="6"/>
    </row>
    <row r="47" spans="1:11" s="5" customFormat="1" ht="21" customHeight="1">
      <c r="A47" s="10" t="s">
        <v>10</v>
      </c>
      <c r="B47" s="9"/>
      <c r="C47" s="8"/>
      <c r="D47" s="80">
        <v>43726</v>
      </c>
      <c r="E47" s="188" t="str">
        <f>Parameter!C10</f>
        <v>xx</v>
      </c>
      <c r="F47" s="187"/>
      <c r="G47" s="187"/>
      <c r="H47" s="347"/>
      <c r="I47" s="348"/>
      <c r="J47" s="349"/>
      <c r="K47" s="6"/>
    </row>
    <row r="48" ht="3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customHeight="1"/>
    <row r="103" ht="15" customHeight="1"/>
  </sheetData>
  <sheetProtection/>
  <mergeCells count="4">
    <mergeCell ref="A9:A10"/>
    <mergeCell ref="B9:G10"/>
    <mergeCell ref="H9:I9"/>
    <mergeCell ref="H46:J47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PageLayoutView="0" workbookViewId="0" topLeftCell="A10">
      <selection activeCell="B31" sqref="B31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" style="2" customWidth="1"/>
    <col min="4" max="4" width="8.09765625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/>
      <c r="C12" s="167"/>
      <c r="D12" s="127"/>
      <c r="E12" s="168"/>
      <c r="F12" s="168"/>
      <c r="G12" s="169"/>
      <c r="H12" s="170"/>
      <c r="I12" s="171"/>
      <c r="J12" s="172"/>
    </row>
    <row r="13" spans="1:10" s="4" customFormat="1" ht="16.5" customHeight="1">
      <c r="A13" s="98"/>
      <c r="B13" s="128"/>
      <c r="C13" s="93"/>
      <c r="D13" s="195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206" t="s">
        <v>85</v>
      </c>
      <c r="C14" s="142"/>
      <c r="D14" s="209"/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90"/>
      <c r="C15" s="93"/>
      <c r="D15" s="209"/>
      <c r="E15" s="91"/>
      <c r="F15" s="91"/>
      <c r="G15" s="92"/>
      <c r="H15" s="87"/>
      <c r="I15" s="88"/>
      <c r="J15" s="89"/>
    </row>
    <row r="16" spans="1:10" s="4" customFormat="1" ht="16.5" customHeight="1">
      <c r="A16" s="98"/>
      <c r="B16" s="128" t="s">
        <v>65</v>
      </c>
      <c r="C16" s="93"/>
      <c r="D16" s="209">
        <v>4000</v>
      </c>
      <c r="E16" s="91"/>
      <c r="F16" s="91"/>
      <c r="G16" s="92"/>
      <c r="H16" s="87"/>
      <c r="I16" s="88"/>
      <c r="J16" s="89"/>
    </row>
    <row r="17" spans="1:10" s="4" customFormat="1" ht="16.5" customHeight="1">
      <c r="A17" s="98"/>
      <c r="B17" s="90" t="s">
        <v>86</v>
      </c>
      <c r="C17" s="93"/>
      <c r="D17" s="209">
        <v>0</v>
      </c>
      <c r="E17" s="91"/>
      <c r="F17" s="91"/>
      <c r="G17" s="92"/>
      <c r="H17" s="87"/>
      <c r="I17" s="88"/>
      <c r="J17" s="89"/>
    </row>
    <row r="18" spans="1:10" s="4" customFormat="1" ht="16.5" customHeight="1">
      <c r="A18" s="98"/>
      <c r="B18" s="90" t="s">
        <v>50</v>
      </c>
      <c r="C18" s="93"/>
      <c r="D18" s="209">
        <f>SUM(D16:D17)</f>
        <v>4000</v>
      </c>
      <c r="E18" s="91"/>
      <c r="F18" s="91"/>
      <c r="G18" s="92"/>
      <c r="H18" s="87"/>
      <c r="I18" s="88"/>
      <c r="J18" s="89"/>
    </row>
    <row r="19" spans="1:11" s="4" customFormat="1" ht="16.5" customHeight="1">
      <c r="A19" s="98"/>
      <c r="B19" s="319" t="s">
        <v>67</v>
      </c>
      <c r="C19" s="320">
        <v>0.4</v>
      </c>
      <c r="D19" s="321">
        <f>-D18*C19</f>
        <v>-1600</v>
      </c>
      <c r="E19" s="309"/>
      <c r="F19" s="309"/>
      <c r="G19" s="310"/>
      <c r="H19" s="311">
        <v>6920</v>
      </c>
      <c r="I19" s="312">
        <v>1530</v>
      </c>
      <c r="J19" s="313">
        <f>-D19</f>
        <v>1600</v>
      </c>
      <c r="K19" s="4">
        <v>500</v>
      </c>
    </row>
    <row r="20" spans="1:10" s="4" customFormat="1" ht="16.5" customHeight="1">
      <c r="A20" s="98"/>
      <c r="B20" s="90" t="s">
        <v>68</v>
      </c>
      <c r="C20" s="93"/>
      <c r="D20" s="227">
        <f>SUM(D18:D19)</f>
        <v>2400</v>
      </c>
      <c r="E20" s="91"/>
      <c r="F20" s="91"/>
      <c r="G20" s="92"/>
      <c r="H20" s="87"/>
      <c r="I20" s="88"/>
      <c r="J20" s="89"/>
    </row>
    <row r="21" spans="1:10" s="4" customFormat="1" ht="16.5" customHeight="1">
      <c r="A21" s="98"/>
      <c r="B21" s="128"/>
      <c r="C21" s="93"/>
      <c r="D21" s="209"/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90"/>
      <c r="C22" s="93"/>
      <c r="D22" s="209"/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206" t="s">
        <v>87</v>
      </c>
      <c r="C23" s="142"/>
      <c r="D23" s="209"/>
      <c r="E23" s="91"/>
      <c r="F23" s="91"/>
      <c r="G23" s="92"/>
      <c r="H23" s="87"/>
      <c r="I23" s="88"/>
      <c r="J23" s="89"/>
    </row>
    <row r="24" spans="1:10" s="4" customFormat="1" ht="16.5" customHeight="1">
      <c r="A24" s="98"/>
      <c r="B24" s="90"/>
      <c r="C24" s="93"/>
      <c r="D24" s="209"/>
      <c r="E24" s="91"/>
      <c r="F24" s="91"/>
      <c r="G24" s="92"/>
      <c r="H24" s="87"/>
      <c r="I24" s="88"/>
      <c r="J24" s="89"/>
    </row>
    <row r="25" spans="1:10" s="4" customFormat="1" ht="16.5" customHeight="1">
      <c r="A25" s="98"/>
      <c r="B25" s="128" t="s">
        <v>65</v>
      </c>
      <c r="C25" s="93"/>
      <c r="D25" s="209">
        <v>4000</v>
      </c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90" t="s">
        <v>86</v>
      </c>
      <c r="C26" s="93"/>
      <c r="D26" s="209">
        <v>0</v>
      </c>
      <c r="E26" s="91"/>
      <c r="F26" s="91"/>
      <c r="G26" s="92"/>
      <c r="H26" s="87"/>
      <c r="I26" s="88"/>
      <c r="J26" s="89"/>
    </row>
    <row r="27" spans="1:10" s="1" customFormat="1" ht="16.5" customHeight="1">
      <c r="A27" s="98"/>
      <c r="B27" s="90" t="s">
        <v>50</v>
      </c>
      <c r="C27" s="93"/>
      <c r="D27" s="209">
        <f>SUM(D25:D26)</f>
        <v>4000</v>
      </c>
      <c r="E27" s="91"/>
      <c r="F27" s="91"/>
      <c r="G27" s="92"/>
      <c r="H27" s="87"/>
      <c r="I27" s="88"/>
      <c r="J27" s="89"/>
    </row>
    <row r="28" spans="1:10" s="1" customFormat="1" ht="16.5" customHeight="1">
      <c r="A28" s="98"/>
      <c r="B28" s="90" t="s">
        <v>67</v>
      </c>
      <c r="C28" s="213"/>
      <c r="D28" s="209">
        <v>-3999</v>
      </c>
      <c r="E28" s="91"/>
      <c r="F28" s="91"/>
      <c r="G28" s="92"/>
      <c r="H28" s="87">
        <v>6920</v>
      </c>
      <c r="I28" s="88">
        <v>1530</v>
      </c>
      <c r="J28" s="89">
        <f>-D28</f>
        <v>3999</v>
      </c>
    </row>
    <row r="29" spans="1:10" s="1" customFormat="1" ht="16.5" customHeight="1">
      <c r="A29" s="98"/>
      <c r="B29" s="90" t="s">
        <v>68</v>
      </c>
      <c r="C29" s="93"/>
      <c r="D29" s="227">
        <f>SUM(D27:D28)</f>
        <v>1</v>
      </c>
      <c r="E29" s="91"/>
      <c r="F29" s="91"/>
      <c r="G29" s="92"/>
      <c r="H29" s="87"/>
      <c r="I29" s="88"/>
      <c r="J29" s="89"/>
    </row>
    <row r="30" spans="1:10" s="1" customFormat="1" ht="16.5" customHeight="1">
      <c r="A30" s="98"/>
      <c r="B30" s="90"/>
      <c r="C30" s="93"/>
      <c r="D30" s="209"/>
      <c r="E30" s="91"/>
      <c r="F30" s="101"/>
      <c r="G30" s="92"/>
      <c r="H30" s="87"/>
      <c r="I30" s="88"/>
      <c r="J30" s="89"/>
    </row>
    <row r="31" spans="1:10" s="1" customFormat="1" ht="16.5" customHeight="1">
      <c r="A31" s="98"/>
      <c r="B31" s="90"/>
      <c r="C31" s="93"/>
      <c r="D31" s="91"/>
      <c r="E31" s="91"/>
      <c r="F31" s="101"/>
      <c r="G31" s="92"/>
      <c r="H31" s="87"/>
      <c r="I31" s="88"/>
      <c r="J31" s="89"/>
    </row>
    <row r="32" spans="1:10" s="1" customFormat="1" ht="16.5" customHeight="1">
      <c r="A32" s="98"/>
      <c r="B32" s="90"/>
      <c r="C32" s="93"/>
      <c r="D32" s="91"/>
      <c r="E32" s="91"/>
      <c r="F32" s="91"/>
      <c r="G32" s="92"/>
      <c r="H32" s="87"/>
      <c r="I32" s="88"/>
      <c r="J32" s="89"/>
    </row>
    <row r="33" spans="1:10" s="1" customFormat="1" ht="16.5" customHeight="1">
      <c r="A33" s="98"/>
      <c r="B33" s="90"/>
      <c r="C33" s="93"/>
      <c r="D33" s="91"/>
      <c r="E33" s="91"/>
      <c r="F33" s="91"/>
      <c r="G33" s="92"/>
      <c r="H33" s="87"/>
      <c r="I33" s="88"/>
      <c r="J33" s="89"/>
    </row>
    <row r="34" spans="1:10" s="1" customFormat="1" ht="16.5" customHeight="1">
      <c r="A34" s="98"/>
      <c r="B34" s="90"/>
      <c r="C34" s="93"/>
      <c r="D34" s="91"/>
      <c r="E34" s="91"/>
      <c r="F34" s="91"/>
      <c r="G34" s="92"/>
      <c r="H34" s="87"/>
      <c r="I34" s="88"/>
      <c r="J34" s="89"/>
    </row>
    <row r="35" spans="1:10" s="1" customFormat="1" ht="16.5" customHeight="1">
      <c r="A35" s="98"/>
      <c r="B35" s="128" t="s">
        <v>21</v>
      </c>
      <c r="C35" s="93"/>
      <c r="D35" s="91"/>
      <c r="E35" s="91"/>
      <c r="F35" s="102"/>
      <c r="G35" s="201"/>
      <c r="H35" s="107"/>
      <c r="I35" s="108"/>
      <c r="J35" s="109"/>
    </row>
    <row r="36" spans="1:10" s="1" customFormat="1" ht="16.5" customHeight="1">
      <c r="A36" s="98"/>
      <c r="B36" s="90" t="s">
        <v>66</v>
      </c>
      <c r="C36" s="93"/>
      <c r="D36" s="91"/>
      <c r="E36" s="91"/>
      <c r="F36" s="102"/>
      <c r="G36" s="201"/>
      <c r="H36" s="107"/>
      <c r="I36" s="108"/>
      <c r="J36" s="109"/>
    </row>
    <row r="37" spans="1:10" s="1" customFormat="1" ht="16.5" customHeight="1">
      <c r="A37" s="98"/>
      <c r="B37" s="90"/>
      <c r="C37" s="93"/>
      <c r="D37" s="91"/>
      <c r="E37" s="91"/>
      <c r="F37" s="102"/>
      <c r="G37" s="201"/>
      <c r="H37" s="107"/>
      <c r="I37" s="108"/>
      <c r="J37" s="109"/>
    </row>
    <row r="38" spans="1:10" s="1" customFormat="1" ht="16.5" customHeight="1">
      <c r="A38" s="98"/>
      <c r="B38" s="90"/>
      <c r="C38" s="93"/>
      <c r="D38" s="91"/>
      <c r="E38" s="91"/>
      <c r="F38" s="102"/>
      <c r="G38" s="201"/>
      <c r="H38" s="107"/>
      <c r="I38" s="108"/>
      <c r="J38" s="109"/>
    </row>
    <row r="39" spans="1:10" s="1" customFormat="1" ht="16.5" customHeight="1">
      <c r="A39" s="141"/>
      <c r="B39" s="104"/>
      <c r="C39" s="105"/>
      <c r="D39" s="102"/>
      <c r="E39" s="102"/>
      <c r="F39" s="102"/>
      <c r="G39" s="201"/>
      <c r="H39" s="107"/>
      <c r="I39" s="108"/>
      <c r="J39" s="109"/>
    </row>
    <row r="40" spans="1:10" s="1" customFormat="1" ht="16.5" customHeight="1" thickBot="1">
      <c r="A40" s="173"/>
      <c r="B40" s="145"/>
      <c r="C40" s="145"/>
      <c r="D40" s="145"/>
      <c r="E40" s="145"/>
      <c r="F40" s="145"/>
      <c r="G40" s="202"/>
      <c r="H40" s="203"/>
      <c r="I40" s="204"/>
      <c r="J40" s="205"/>
    </row>
    <row r="41" spans="1:11" s="7" customFormat="1" ht="16.5" customHeight="1" thickBot="1">
      <c r="A41" s="174"/>
      <c r="B41" s="174"/>
      <c r="C41" s="175"/>
      <c r="D41" s="52"/>
      <c r="E41" s="52"/>
      <c r="F41" s="176"/>
      <c r="G41" s="177"/>
      <c r="H41" s="178"/>
      <c r="I41" s="178"/>
      <c r="J41" s="22">
        <f>SUM(J9:J40)</f>
        <v>5599</v>
      </c>
      <c r="K41" s="21"/>
    </row>
    <row r="42" spans="1:11" s="7" customFormat="1" ht="3.75" customHeight="1">
      <c r="A42" s="179"/>
      <c r="B42" s="179"/>
      <c r="C42" s="180"/>
      <c r="D42" s="52"/>
      <c r="E42" s="52"/>
      <c r="F42" s="181"/>
      <c r="G42" s="182"/>
      <c r="H42" s="183"/>
      <c r="I42" s="183"/>
      <c r="J42" s="184"/>
      <c r="K42" s="14"/>
    </row>
    <row r="43" spans="1:11" s="86" customFormat="1" ht="14.25" thickBot="1">
      <c r="A43" s="77"/>
      <c r="B43" s="82"/>
      <c r="C43" s="76"/>
      <c r="D43" s="83" t="s">
        <v>7</v>
      </c>
      <c r="E43" s="75" t="s">
        <v>8</v>
      </c>
      <c r="F43" s="185"/>
      <c r="G43" s="185"/>
      <c r="H43" s="74" t="s">
        <v>9</v>
      </c>
      <c r="I43" s="74"/>
      <c r="J43" s="84"/>
      <c r="K43" s="85"/>
    </row>
    <row r="44" spans="1:11" s="5" customFormat="1" ht="21" customHeight="1">
      <c r="A44" s="13" t="s">
        <v>11</v>
      </c>
      <c r="B44" s="12"/>
      <c r="C44" s="11"/>
      <c r="D44" s="78">
        <f>Parameter!C9</f>
        <v>43465</v>
      </c>
      <c r="E44" s="186"/>
      <c r="F44" s="187"/>
      <c r="G44" s="187"/>
      <c r="H44" s="339" t="s">
        <v>17</v>
      </c>
      <c r="I44" s="345"/>
      <c r="J44" s="346"/>
      <c r="K44" s="6"/>
    </row>
    <row r="45" spans="1:11" s="5" customFormat="1" ht="21" customHeight="1">
      <c r="A45" s="10" t="s">
        <v>10</v>
      </c>
      <c r="B45" s="9"/>
      <c r="C45" s="8"/>
      <c r="D45" s="80">
        <v>43726</v>
      </c>
      <c r="E45" s="188" t="str">
        <f>Parameter!C10</f>
        <v>xx</v>
      </c>
      <c r="F45" s="187"/>
      <c r="G45" s="187"/>
      <c r="H45" s="347"/>
      <c r="I45" s="348"/>
      <c r="J45" s="349"/>
      <c r="K45" s="6"/>
    </row>
    <row r="46" ht="3" customHeight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customHeight="1"/>
    <row r="101" ht="15" customHeight="1"/>
    <row r="102" ht="15" customHeight="1"/>
    <row r="103" ht="15" customHeight="1"/>
  </sheetData>
  <sheetProtection/>
  <mergeCells count="4">
    <mergeCell ref="A9:A10"/>
    <mergeCell ref="B9:G10"/>
    <mergeCell ref="H9:I9"/>
    <mergeCell ref="H44:J45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46"/>
  <sheetViews>
    <sheetView zoomScalePageLayoutView="0" workbookViewId="0" topLeftCell="A1">
      <selection activeCell="E16" sqref="E16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7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224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222"/>
      <c r="B12" s="100"/>
      <c r="C12" s="93"/>
      <c r="D12" s="127"/>
      <c r="E12" s="127"/>
      <c r="F12" s="127"/>
      <c r="G12" s="92"/>
      <c r="H12" s="87"/>
      <c r="I12" s="88"/>
      <c r="J12" s="89"/>
    </row>
    <row r="13" spans="1:10" s="4" customFormat="1" ht="16.5" customHeight="1">
      <c r="A13" s="222"/>
      <c r="B13" s="100" t="s">
        <v>18</v>
      </c>
      <c r="C13" s="93"/>
      <c r="D13" s="127" t="s">
        <v>25</v>
      </c>
      <c r="E13" s="127" t="s">
        <v>26</v>
      </c>
      <c r="F13" s="127" t="s">
        <v>27</v>
      </c>
      <c r="G13" s="92"/>
      <c r="H13" s="87"/>
      <c r="I13" s="88"/>
      <c r="J13" s="89"/>
    </row>
    <row r="14" spans="1:10" s="4" customFormat="1" ht="16.5" customHeight="1">
      <c r="A14" s="222"/>
      <c r="B14" s="90"/>
      <c r="C14" s="93"/>
      <c r="D14" s="91"/>
      <c r="E14" s="91"/>
      <c r="F14" s="91"/>
      <c r="G14" s="92"/>
      <c r="H14" s="87"/>
      <c r="I14" s="88"/>
      <c r="J14" s="89"/>
    </row>
    <row r="15" spans="1:10" s="4" customFormat="1" ht="16.5" customHeight="1">
      <c r="A15" s="222"/>
      <c r="B15" s="110" t="s">
        <v>62</v>
      </c>
      <c r="C15" s="93"/>
      <c r="D15" s="91"/>
      <c r="E15" s="91">
        <v>9250.2</v>
      </c>
      <c r="F15" s="91"/>
      <c r="G15" s="92"/>
      <c r="H15" s="87" t="s">
        <v>88</v>
      </c>
      <c r="I15" s="88">
        <v>2000</v>
      </c>
      <c r="J15" s="89">
        <f>E15</f>
        <v>9250.2</v>
      </c>
    </row>
    <row r="16" spans="1:10" s="4" customFormat="1" ht="16.5" customHeight="1">
      <c r="A16" s="222"/>
      <c r="B16" s="110"/>
      <c r="C16" s="93"/>
      <c r="D16" s="111"/>
      <c r="E16" s="91"/>
      <c r="F16" s="91"/>
      <c r="G16" s="92"/>
      <c r="H16" s="87"/>
      <c r="I16" s="88"/>
      <c r="J16" s="89"/>
    </row>
    <row r="17" spans="1:10" s="4" customFormat="1" ht="16.5" customHeight="1">
      <c r="A17" s="222"/>
      <c r="B17" s="110"/>
      <c r="C17" s="93"/>
      <c r="D17" s="91"/>
      <c r="E17" s="91"/>
      <c r="F17" s="91"/>
      <c r="G17" s="92"/>
      <c r="H17" s="87"/>
      <c r="I17" s="88"/>
      <c r="J17" s="89"/>
    </row>
    <row r="18" spans="1:10" s="4" customFormat="1" ht="16.5" customHeight="1">
      <c r="A18" s="222"/>
      <c r="B18" s="90"/>
      <c r="C18" s="93"/>
      <c r="D18" s="209"/>
      <c r="E18" s="209"/>
      <c r="F18" s="209"/>
      <c r="G18" s="92"/>
      <c r="H18" s="87"/>
      <c r="I18" s="88"/>
      <c r="J18" s="89"/>
    </row>
    <row r="19" spans="1:10" s="4" customFormat="1" ht="16.5" customHeight="1">
      <c r="A19" s="222"/>
      <c r="B19" s="90"/>
      <c r="C19" s="93"/>
      <c r="D19" s="91"/>
      <c r="E19" s="91"/>
      <c r="F19" s="91"/>
      <c r="G19" s="92"/>
      <c r="H19" s="87"/>
      <c r="I19" s="88"/>
      <c r="J19" s="89"/>
    </row>
    <row r="20" spans="1:10" s="4" customFormat="1" ht="16.5" customHeight="1">
      <c r="A20" s="222"/>
      <c r="B20" s="90"/>
      <c r="C20" s="93"/>
      <c r="D20" s="91"/>
      <c r="E20" s="91"/>
      <c r="F20" s="91"/>
      <c r="G20" s="92"/>
      <c r="H20" s="87"/>
      <c r="I20" s="88"/>
      <c r="J20" s="89"/>
    </row>
    <row r="21" spans="1:10" s="4" customFormat="1" ht="16.5" customHeight="1">
      <c r="A21" s="222"/>
      <c r="B21" s="110"/>
      <c r="C21" s="93"/>
      <c r="D21" s="91"/>
      <c r="E21" s="91"/>
      <c r="F21" s="91"/>
      <c r="G21" s="92"/>
      <c r="H21" s="87"/>
      <c r="I21" s="88"/>
      <c r="J21" s="89"/>
    </row>
    <row r="22" spans="1:10" s="4" customFormat="1" ht="16.5" customHeight="1">
      <c r="A22" s="222"/>
      <c r="B22" s="110"/>
      <c r="C22" s="93"/>
      <c r="D22" s="91"/>
      <c r="E22" s="166"/>
      <c r="F22" s="91"/>
      <c r="G22" s="92"/>
      <c r="H22" s="87"/>
      <c r="I22" s="88"/>
      <c r="J22" s="89"/>
    </row>
    <row r="23" spans="1:10" s="4" customFormat="1" ht="16.5" customHeight="1">
      <c r="A23" s="222"/>
      <c r="B23" s="110"/>
      <c r="C23" s="93"/>
      <c r="D23" s="91"/>
      <c r="E23" s="166"/>
      <c r="F23" s="91"/>
      <c r="G23" s="92"/>
      <c r="H23" s="87"/>
      <c r="I23" s="88"/>
      <c r="J23" s="89"/>
    </row>
    <row r="24" spans="1:10" s="4" customFormat="1" ht="16.5" customHeight="1">
      <c r="A24" s="222"/>
      <c r="B24" s="110"/>
      <c r="C24" s="93"/>
      <c r="D24" s="91"/>
      <c r="E24" s="166"/>
      <c r="F24" s="91"/>
      <c r="G24" s="92"/>
      <c r="H24" s="87"/>
      <c r="I24" s="88"/>
      <c r="J24" s="89"/>
    </row>
    <row r="25" spans="1:10" s="4" customFormat="1" ht="16.5" customHeight="1">
      <c r="A25" s="222"/>
      <c r="B25" s="110"/>
      <c r="C25" s="93"/>
      <c r="D25" s="91"/>
      <c r="E25" s="91"/>
      <c r="F25" s="91"/>
      <c r="G25" s="92"/>
      <c r="H25" s="87"/>
      <c r="I25" s="88"/>
      <c r="J25" s="89"/>
    </row>
    <row r="26" spans="1:10" s="4" customFormat="1" ht="16.5" customHeight="1">
      <c r="A26" s="222"/>
      <c r="B26" s="110"/>
      <c r="C26" s="93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222"/>
      <c r="B27" s="110"/>
      <c r="C27" s="93"/>
      <c r="D27" s="111"/>
      <c r="E27" s="91"/>
      <c r="F27" s="91"/>
      <c r="G27" s="92"/>
      <c r="H27" s="87"/>
      <c r="I27" s="88"/>
      <c r="J27" s="89"/>
    </row>
    <row r="28" spans="1:10" s="4" customFormat="1" ht="16.5" customHeight="1">
      <c r="A28" s="222"/>
      <c r="B28" s="110"/>
      <c r="C28" s="93"/>
      <c r="D28" s="91"/>
      <c r="E28" s="91"/>
      <c r="F28" s="91"/>
      <c r="G28" s="92"/>
      <c r="H28" s="87"/>
      <c r="I28" s="88"/>
      <c r="J28" s="89"/>
    </row>
    <row r="29" spans="1:10" s="4" customFormat="1" ht="16.5" customHeight="1">
      <c r="A29" s="222"/>
      <c r="B29" s="110"/>
      <c r="C29" s="93"/>
      <c r="D29" s="91"/>
      <c r="E29" s="91"/>
      <c r="F29" s="91"/>
      <c r="G29" s="92"/>
      <c r="H29" s="87"/>
      <c r="I29" s="88"/>
      <c r="J29" s="89"/>
    </row>
    <row r="30" spans="1:10" s="4" customFormat="1" ht="16.5" customHeight="1">
      <c r="A30" s="222"/>
      <c r="B30" s="110"/>
      <c r="C30" s="93"/>
      <c r="D30" s="91"/>
      <c r="E30" s="91"/>
      <c r="F30" s="91"/>
      <c r="G30" s="92"/>
      <c r="H30" s="87"/>
      <c r="I30" s="88"/>
      <c r="J30" s="89"/>
    </row>
    <row r="31" spans="1:10" s="4" customFormat="1" ht="16.5" customHeight="1">
      <c r="A31" s="222"/>
      <c r="B31" s="110"/>
      <c r="C31" s="93"/>
      <c r="D31" s="91"/>
      <c r="E31" s="91"/>
      <c r="F31" s="91"/>
      <c r="G31" s="92"/>
      <c r="H31" s="87"/>
      <c r="I31" s="88"/>
      <c r="J31" s="89"/>
    </row>
    <row r="32" spans="1:10" s="1" customFormat="1" ht="16.5" customHeight="1">
      <c r="A32" s="222"/>
      <c r="B32" s="110"/>
      <c r="C32" s="90"/>
      <c r="D32" s="101"/>
      <c r="E32" s="101"/>
      <c r="F32" s="37"/>
      <c r="G32" s="36"/>
      <c r="H32" s="87"/>
      <c r="I32" s="88"/>
      <c r="J32" s="89"/>
    </row>
    <row r="33" spans="1:10" s="1" customFormat="1" ht="16.5" customHeight="1">
      <c r="A33" s="222"/>
      <c r="B33" s="110"/>
      <c r="C33" s="103"/>
      <c r="D33" s="111"/>
      <c r="E33" s="91"/>
      <c r="F33" s="38"/>
      <c r="G33" s="36"/>
      <c r="H33" s="87"/>
      <c r="I33" s="88"/>
      <c r="J33" s="89"/>
    </row>
    <row r="34" spans="1:10" s="1" customFormat="1" ht="16.5" customHeight="1">
      <c r="A34" s="222"/>
      <c r="B34" s="110"/>
      <c r="C34" s="90"/>
      <c r="D34" s="91"/>
      <c r="E34" s="91"/>
      <c r="F34" s="38"/>
      <c r="G34" s="36"/>
      <c r="H34" s="87"/>
      <c r="I34" s="88"/>
      <c r="J34" s="89"/>
    </row>
    <row r="35" spans="1:10" s="1" customFormat="1" ht="16.5" customHeight="1">
      <c r="A35" s="222"/>
      <c r="B35" s="114"/>
      <c r="C35" s="103"/>
      <c r="D35" s="91"/>
      <c r="E35" s="91"/>
      <c r="F35" s="38"/>
      <c r="G35" s="36"/>
      <c r="H35" s="87"/>
      <c r="I35" s="88"/>
      <c r="J35" s="89"/>
    </row>
    <row r="36" spans="1:10" s="1" customFormat="1" ht="16.5" customHeight="1">
      <c r="A36" s="222"/>
      <c r="B36" s="113"/>
      <c r="C36" s="103"/>
      <c r="D36" s="101"/>
      <c r="E36" s="101"/>
      <c r="F36" s="35"/>
      <c r="G36" s="34"/>
      <c r="H36" s="107"/>
      <c r="I36" s="108"/>
      <c r="J36" s="109"/>
    </row>
    <row r="37" spans="1:10" s="1" customFormat="1" ht="16.5" customHeight="1">
      <c r="A37" s="222"/>
      <c r="B37" s="113"/>
      <c r="C37" s="103"/>
      <c r="D37" s="101"/>
      <c r="E37" s="101"/>
      <c r="F37" s="35"/>
      <c r="G37" s="34"/>
      <c r="H37" s="107"/>
      <c r="I37" s="108"/>
      <c r="J37" s="109"/>
    </row>
    <row r="38" spans="1:10" s="1" customFormat="1" ht="16.5" customHeight="1">
      <c r="A38" s="222"/>
      <c r="B38" s="113"/>
      <c r="C38" s="103"/>
      <c r="D38" s="111"/>
      <c r="E38" s="101"/>
      <c r="F38" s="35"/>
      <c r="G38" s="34"/>
      <c r="H38" s="107"/>
      <c r="I38" s="108"/>
      <c r="J38" s="109"/>
    </row>
    <row r="39" spans="1:10" s="1" customFormat="1" ht="16.5" customHeight="1">
      <c r="A39" s="222"/>
      <c r="B39" s="104"/>
      <c r="C39" s="105"/>
      <c r="D39" s="102"/>
      <c r="E39" s="102"/>
      <c r="F39" s="35"/>
      <c r="G39" s="34"/>
      <c r="H39" s="107"/>
      <c r="I39" s="108"/>
      <c r="J39" s="109"/>
    </row>
    <row r="40" spans="1:10" s="1" customFormat="1" ht="16.5" customHeight="1">
      <c r="A40" s="223"/>
      <c r="B40" s="104"/>
      <c r="C40" s="105"/>
      <c r="D40" s="102"/>
      <c r="E40" s="102"/>
      <c r="F40" s="35"/>
      <c r="G40" s="34"/>
      <c r="H40" s="107"/>
      <c r="I40" s="108"/>
      <c r="J40" s="33"/>
    </row>
    <row r="41" spans="1:10" s="1" customFormat="1" ht="16.5" customHeight="1" thickBot="1">
      <c r="A41" s="97"/>
      <c r="B41" s="106"/>
      <c r="C41" s="106"/>
      <c r="D41" s="106"/>
      <c r="E41" s="106"/>
      <c r="F41" s="32"/>
      <c r="G41" s="31"/>
      <c r="H41" s="30"/>
      <c r="I41" s="29"/>
      <c r="J41" s="28"/>
    </row>
    <row r="42" spans="1:11" s="7" customFormat="1" ht="16.5" customHeight="1" thickBot="1">
      <c r="A42" s="27"/>
      <c r="B42" s="27"/>
      <c r="C42" s="26"/>
      <c r="D42" s="18"/>
      <c r="E42" s="18"/>
      <c r="F42" s="25"/>
      <c r="G42" s="24"/>
      <c r="H42" s="23"/>
      <c r="I42" s="23"/>
      <c r="J42" s="22">
        <f>SUM(J9:J41)</f>
        <v>9250.2</v>
      </c>
      <c r="K42" s="21"/>
    </row>
    <row r="43" spans="1:11" s="7" customFormat="1" ht="3.75" customHeight="1">
      <c r="A43" s="20"/>
      <c r="B43" s="20"/>
      <c r="C43" s="19"/>
      <c r="D43" s="18"/>
      <c r="E43" s="18"/>
      <c r="F43" s="17"/>
      <c r="G43" s="16"/>
      <c r="H43" s="15"/>
      <c r="I43" s="15"/>
      <c r="J43" s="14"/>
      <c r="K43" s="14"/>
    </row>
    <row r="44" spans="1:11" s="86" customFormat="1" ht="14.25" thickBot="1">
      <c r="A44" s="77"/>
      <c r="B44" s="82"/>
      <c r="C44" s="76"/>
      <c r="D44" s="83" t="s">
        <v>7</v>
      </c>
      <c r="E44" s="75" t="s">
        <v>8</v>
      </c>
      <c r="F44" s="73"/>
      <c r="G44" s="73"/>
      <c r="H44" s="74" t="s">
        <v>9</v>
      </c>
      <c r="I44" s="74"/>
      <c r="J44" s="84"/>
      <c r="K44" s="85"/>
    </row>
    <row r="45" spans="1:11" s="5" customFormat="1" ht="21" customHeight="1">
      <c r="A45" s="13" t="s">
        <v>11</v>
      </c>
      <c r="B45" s="12"/>
      <c r="C45" s="11"/>
      <c r="D45" s="78">
        <f>Parameter!C9</f>
        <v>43465</v>
      </c>
      <c r="E45" s="79"/>
      <c r="F45" s="7"/>
      <c r="G45" s="7"/>
      <c r="H45" s="339" t="s">
        <v>17</v>
      </c>
      <c r="I45" s="340"/>
      <c r="J45" s="341"/>
      <c r="K45" s="6"/>
    </row>
    <row r="46" spans="1:11" s="5" customFormat="1" ht="21" customHeight="1">
      <c r="A46" s="10" t="s">
        <v>10</v>
      </c>
      <c r="B46" s="9"/>
      <c r="C46" s="8"/>
      <c r="D46" s="80">
        <v>43740</v>
      </c>
      <c r="E46" s="81" t="str">
        <f>Parameter!C10</f>
        <v>xx</v>
      </c>
      <c r="F46" s="7"/>
      <c r="G46" s="7"/>
      <c r="H46" s="342"/>
      <c r="I46" s="343"/>
      <c r="J46" s="344"/>
      <c r="K46" s="6"/>
    </row>
    <row r="47" ht="3" customHeight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4">
    <mergeCell ref="A9:A10"/>
    <mergeCell ref="B9:G10"/>
    <mergeCell ref="H9:I9"/>
    <mergeCell ref="H45:J46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49"/>
  <sheetViews>
    <sheetView zoomScalePageLayoutView="0" workbookViewId="0" topLeftCell="A7">
      <selection activeCell="H26" sqref="H26:I26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6.59765625" style="2" customWidth="1"/>
    <col min="4" max="4" width="7" style="2" customWidth="1"/>
    <col min="5" max="5" width="5.3984375" style="2" customWidth="1"/>
    <col min="6" max="6" width="6" style="2" customWidth="1"/>
    <col min="7" max="7" width="0.6953125" style="2" customWidth="1"/>
    <col min="8" max="9" width="5.296875" style="2" customWidth="1"/>
    <col min="10" max="10" width="8.1992187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129"/>
      <c r="B12" s="100" t="s">
        <v>40</v>
      </c>
      <c r="C12" s="93"/>
      <c r="D12" s="91"/>
      <c r="E12" s="127" t="s">
        <v>12</v>
      </c>
      <c r="F12" s="91"/>
      <c r="G12" s="92"/>
      <c r="H12" s="87"/>
      <c r="I12" s="88"/>
      <c r="J12" s="89"/>
    </row>
    <row r="13" spans="1:10" s="4" customFormat="1" ht="16.5" customHeight="1">
      <c r="A13" s="129"/>
      <c r="B13" s="90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129"/>
      <c r="B14" s="110" t="s">
        <v>89</v>
      </c>
      <c r="C14" s="93"/>
      <c r="D14" s="91"/>
      <c r="E14" s="91"/>
      <c r="F14" s="91"/>
      <c r="G14" s="92"/>
      <c r="H14" s="87"/>
      <c r="I14" s="88"/>
      <c r="J14" s="89"/>
    </row>
    <row r="15" spans="1:10" s="4" customFormat="1" ht="16.5" customHeight="1">
      <c r="A15" s="129"/>
      <c r="B15" s="110"/>
      <c r="C15" s="93"/>
      <c r="D15" s="91"/>
      <c r="E15" s="91"/>
      <c r="F15" s="91"/>
      <c r="G15" s="92"/>
      <c r="H15" s="87"/>
      <c r="I15" s="88"/>
      <c r="J15" s="89"/>
    </row>
    <row r="16" spans="1:10" s="4" customFormat="1" ht="16.5" customHeight="1">
      <c r="A16" s="129"/>
      <c r="B16" s="110"/>
      <c r="C16" s="93"/>
      <c r="D16" s="196"/>
      <c r="E16" s="91"/>
      <c r="F16" s="91"/>
      <c r="G16" s="92"/>
      <c r="H16" s="212"/>
      <c r="I16" s="211"/>
      <c r="J16" s="89"/>
    </row>
    <row r="17" spans="1:10" s="4" customFormat="1" ht="16.5" customHeight="1">
      <c r="A17" s="129"/>
      <c r="B17" s="110"/>
      <c r="C17" s="93"/>
      <c r="D17" s="91"/>
      <c r="E17" s="91"/>
      <c r="F17" s="91"/>
      <c r="G17" s="92"/>
      <c r="H17" s="212"/>
      <c r="I17" s="211"/>
      <c r="J17" s="89"/>
    </row>
    <row r="18" spans="1:10" s="4" customFormat="1" ht="16.5" customHeight="1">
      <c r="A18" s="129"/>
      <c r="B18" s="110"/>
      <c r="C18" s="93"/>
      <c r="D18" s="91"/>
      <c r="E18" s="91"/>
      <c r="F18" s="91"/>
      <c r="G18" s="92"/>
      <c r="H18" s="212"/>
      <c r="I18" s="211"/>
      <c r="J18" s="89"/>
    </row>
    <row r="19" spans="1:10" s="4" customFormat="1" ht="16.5" customHeight="1">
      <c r="A19" s="129"/>
      <c r="B19" s="110"/>
      <c r="C19" s="93"/>
      <c r="D19" s="91"/>
      <c r="E19" s="91"/>
      <c r="F19" s="91"/>
      <c r="G19" s="92"/>
      <c r="H19" s="212"/>
      <c r="I19" s="211"/>
      <c r="J19" s="89"/>
    </row>
    <row r="20" spans="1:10" s="4" customFormat="1" ht="16.5" customHeight="1">
      <c r="A20" s="129"/>
      <c r="B20" s="110"/>
      <c r="C20" s="93"/>
      <c r="D20" s="91"/>
      <c r="E20" s="91"/>
      <c r="F20" s="91"/>
      <c r="G20" s="92"/>
      <c r="H20" s="212"/>
      <c r="I20" s="211"/>
      <c r="J20" s="89"/>
    </row>
    <row r="21" spans="1:10" s="4" customFormat="1" ht="16.5" customHeight="1">
      <c r="A21" s="129"/>
      <c r="B21" s="110"/>
      <c r="C21" s="93"/>
      <c r="D21" s="196"/>
      <c r="E21" s="91"/>
      <c r="F21" s="91"/>
      <c r="G21" s="92"/>
      <c r="H21" s="212"/>
      <c r="I21" s="211"/>
      <c r="J21" s="89"/>
    </row>
    <row r="22" spans="1:10" s="4" customFormat="1" ht="16.5" customHeight="1">
      <c r="A22" s="129"/>
      <c r="B22" s="110"/>
      <c r="C22" s="93"/>
      <c r="D22" s="91"/>
      <c r="E22" s="91"/>
      <c r="F22" s="91"/>
      <c r="G22" s="92"/>
      <c r="H22" s="87"/>
      <c r="I22" s="88"/>
      <c r="J22" s="89"/>
    </row>
    <row r="23" spans="1:10" s="4" customFormat="1" ht="16.5" customHeight="1">
      <c r="A23" s="129"/>
      <c r="B23" s="110"/>
      <c r="C23" s="93"/>
      <c r="D23" s="91"/>
      <c r="E23" s="91"/>
      <c r="F23" s="91"/>
      <c r="G23" s="92"/>
      <c r="H23" s="87"/>
      <c r="I23" s="88"/>
      <c r="J23" s="89"/>
    </row>
    <row r="24" spans="1:10" s="142" customFormat="1" ht="16.5" customHeight="1">
      <c r="A24" s="98"/>
      <c r="B24" s="100" t="s">
        <v>16</v>
      </c>
      <c r="C24" s="93"/>
      <c r="D24" s="91"/>
      <c r="E24" s="127" t="s">
        <v>12</v>
      </c>
      <c r="F24" s="91"/>
      <c r="G24" s="92"/>
      <c r="H24" s="87"/>
      <c r="I24" s="88"/>
      <c r="J24" s="89"/>
    </row>
    <row r="25" spans="1:10" s="142" customFormat="1" ht="16.5" customHeight="1">
      <c r="A25" s="129"/>
      <c r="B25" s="90"/>
      <c r="C25" s="93"/>
      <c r="D25" s="91"/>
      <c r="E25" s="91"/>
      <c r="F25" s="91"/>
      <c r="G25" s="92"/>
      <c r="H25" s="87"/>
      <c r="I25" s="88"/>
      <c r="J25" s="89"/>
    </row>
    <row r="26" spans="1:10" s="142" customFormat="1" ht="16.5" customHeight="1">
      <c r="A26" s="98"/>
      <c r="B26" s="318"/>
      <c r="C26" s="308"/>
      <c r="D26" s="309"/>
      <c r="E26" s="309"/>
      <c r="F26" s="309"/>
      <c r="G26" s="310"/>
      <c r="H26" s="311"/>
      <c r="I26" s="312"/>
      <c r="J26" s="313">
        <f>E26</f>
        <v>0</v>
      </c>
    </row>
    <row r="27" spans="1:10" s="142" customFormat="1" ht="16.5" customHeight="1">
      <c r="A27" s="98"/>
      <c r="B27" s="314"/>
      <c r="C27" s="308"/>
      <c r="D27" s="309"/>
      <c r="E27" s="315"/>
      <c r="F27" s="309"/>
      <c r="G27" s="310"/>
      <c r="H27" s="311"/>
      <c r="I27" s="312"/>
      <c r="J27" s="313"/>
    </row>
    <row r="28" spans="1:10" s="142" customFormat="1" ht="16.5" customHeight="1">
      <c r="A28" s="98"/>
      <c r="B28" s="90"/>
      <c r="C28" s="93"/>
      <c r="D28" s="91"/>
      <c r="E28" s="91"/>
      <c r="F28" s="91"/>
      <c r="G28" s="92"/>
      <c r="H28" s="87"/>
      <c r="I28" s="88"/>
      <c r="J28" s="89"/>
    </row>
    <row r="29" spans="1:10" s="142" customFormat="1" ht="16.5" customHeight="1">
      <c r="A29" s="98"/>
      <c r="B29" s="110"/>
      <c r="C29" s="93"/>
      <c r="D29" s="91"/>
      <c r="E29" s="91"/>
      <c r="F29" s="91"/>
      <c r="G29" s="92"/>
      <c r="H29" s="87"/>
      <c r="I29" s="88"/>
      <c r="J29" s="89"/>
    </row>
    <row r="30" spans="1:10" s="142" customFormat="1" ht="16.5" customHeight="1">
      <c r="A30" s="98"/>
      <c r="B30" s="110"/>
      <c r="C30" s="93"/>
      <c r="D30" s="91"/>
      <c r="E30" s="91"/>
      <c r="F30" s="91"/>
      <c r="G30" s="92"/>
      <c r="H30" s="87"/>
      <c r="I30" s="88"/>
      <c r="J30" s="89"/>
    </row>
    <row r="31" spans="1:10" s="143" customFormat="1" ht="16.5" customHeight="1">
      <c r="A31" s="98"/>
      <c r="B31" s="110"/>
      <c r="C31" s="93"/>
      <c r="D31" s="196"/>
      <c r="E31" s="91"/>
      <c r="F31" s="91"/>
      <c r="G31" s="92"/>
      <c r="H31" s="87"/>
      <c r="I31" s="88"/>
      <c r="J31" s="89"/>
    </row>
    <row r="32" spans="1:10" s="143" customFormat="1" ht="16.5" customHeight="1">
      <c r="A32" s="98"/>
      <c r="B32" s="110"/>
      <c r="C32" s="93"/>
      <c r="D32" s="91"/>
      <c r="E32" s="91"/>
      <c r="F32" s="91"/>
      <c r="G32" s="92"/>
      <c r="H32" s="87"/>
      <c r="I32" s="88"/>
      <c r="J32" s="89"/>
    </row>
    <row r="33" spans="1:10" s="143" customFormat="1" ht="16.5" customHeight="1">
      <c r="A33" s="98"/>
      <c r="B33" s="110"/>
      <c r="C33" s="93"/>
      <c r="D33" s="91"/>
      <c r="E33" s="91"/>
      <c r="F33" s="91"/>
      <c r="G33" s="92"/>
      <c r="H33" s="87"/>
      <c r="I33" s="88"/>
      <c r="J33" s="89"/>
    </row>
    <row r="34" spans="1:10" s="143" customFormat="1" ht="16.5" customHeight="1">
      <c r="A34" s="98"/>
      <c r="B34" s="110"/>
      <c r="C34" s="93"/>
      <c r="D34" s="91"/>
      <c r="E34" s="91"/>
      <c r="F34" s="91"/>
      <c r="G34" s="92"/>
      <c r="H34" s="87"/>
      <c r="I34" s="88"/>
      <c r="J34" s="89"/>
    </row>
    <row r="35" spans="1:10" s="143" customFormat="1" ht="16.5" customHeight="1">
      <c r="A35" s="129"/>
      <c r="B35" s="110"/>
      <c r="C35" s="93"/>
      <c r="D35" s="91"/>
      <c r="E35" s="91"/>
      <c r="F35" s="91"/>
      <c r="G35" s="92"/>
      <c r="H35" s="87"/>
      <c r="I35" s="88"/>
      <c r="J35" s="89"/>
    </row>
    <row r="36" spans="1:10" s="143" customFormat="1" ht="16.5" customHeight="1">
      <c r="A36" s="129"/>
      <c r="B36" s="110"/>
      <c r="C36" s="93"/>
      <c r="D36" s="196"/>
      <c r="E36" s="91"/>
      <c r="F36" s="91"/>
      <c r="G36" s="92"/>
      <c r="H36" s="87"/>
      <c r="I36" s="88"/>
      <c r="J36" s="89"/>
    </row>
    <row r="37" spans="1:10" s="143" customFormat="1" ht="16.5" customHeight="1">
      <c r="A37" s="129"/>
      <c r="B37" s="110"/>
      <c r="C37" s="90"/>
      <c r="D37" s="91"/>
      <c r="E37" s="91"/>
      <c r="F37" s="38"/>
      <c r="G37" s="36"/>
      <c r="H37" s="87"/>
      <c r="I37" s="88"/>
      <c r="J37" s="89"/>
    </row>
    <row r="38" spans="1:10" s="143" customFormat="1" ht="16.5" customHeight="1">
      <c r="A38" s="129"/>
      <c r="B38" s="113"/>
      <c r="C38" s="103"/>
      <c r="D38" s="91"/>
      <c r="E38" s="91"/>
      <c r="F38" s="38"/>
      <c r="G38" s="36"/>
      <c r="H38" s="87"/>
      <c r="I38" s="88"/>
      <c r="J38" s="89"/>
    </row>
    <row r="39" spans="1:10" s="143" customFormat="1" ht="16.5" customHeight="1">
      <c r="A39" s="129"/>
      <c r="B39" s="113"/>
      <c r="C39" s="103"/>
      <c r="D39" s="101"/>
      <c r="E39" s="101"/>
      <c r="F39" s="35"/>
      <c r="G39" s="34"/>
      <c r="H39" s="107"/>
      <c r="I39" s="108"/>
      <c r="J39" s="109"/>
    </row>
    <row r="40" spans="1:10" s="143" customFormat="1" ht="16.5" customHeight="1">
      <c r="A40" s="129"/>
      <c r="B40" s="113"/>
      <c r="C40" s="103"/>
      <c r="D40" s="101"/>
      <c r="E40" s="101"/>
      <c r="F40" s="35"/>
      <c r="G40" s="34"/>
      <c r="H40" s="107"/>
      <c r="I40" s="108"/>
      <c r="J40" s="109"/>
    </row>
    <row r="41" spans="1:10" s="143" customFormat="1" ht="16.5" customHeight="1">
      <c r="A41" s="129"/>
      <c r="B41" s="113"/>
      <c r="C41" s="103"/>
      <c r="D41" s="111"/>
      <c r="E41" s="101"/>
      <c r="F41" s="35"/>
      <c r="G41" s="34"/>
      <c r="H41" s="107"/>
      <c r="I41" s="108"/>
      <c r="J41" s="109"/>
    </row>
    <row r="42" spans="1:10" s="143" customFormat="1" ht="16.5" customHeight="1">
      <c r="A42" s="129"/>
      <c r="B42" s="104"/>
      <c r="C42" s="105"/>
      <c r="D42" s="102"/>
      <c r="E42" s="102"/>
      <c r="F42" s="35"/>
      <c r="G42" s="34"/>
      <c r="H42" s="107"/>
      <c r="I42" s="108"/>
      <c r="J42" s="109"/>
    </row>
    <row r="43" spans="1:10" s="143" customFormat="1" ht="16.5" customHeight="1">
      <c r="A43" s="96"/>
      <c r="B43" s="104"/>
      <c r="C43" s="105"/>
      <c r="D43" s="102"/>
      <c r="E43" s="102"/>
      <c r="F43" s="35"/>
      <c r="G43" s="34"/>
      <c r="H43" s="107"/>
      <c r="I43" s="108"/>
      <c r="J43" s="33"/>
    </row>
    <row r="44" spans="1:10" s="143" customFormat="1" ht="16.5" customHeight="1" thickBot="1">
      <c r="A44" s="97"/>
      <c r="B44" s="145"/>
      <c r="C44" s="145"/>
      <c r="D44" s="145"/>
      <c r="E44" s="145"/>
      <c r="F44" s="146"/>
      <c r="G44" s="147"/>
      <c r="H44" s="148"/>
      <c r="I44" s="149"/>
      <c r="J44" s="150"/>
    </row>
    <row r="45" spans="1:11" s="7" customFormat="1" ht="16.5" customHeight="1" thickBot="1">
      <c r="A45" s="27"/>
      <c r="B45" s="27"/>
      <c r="C45" s="26"/>
      <c r="D45" s="18"/>
      <c r="E45" s="18"/>
      <c r="F45" s="25"/>
      <c r="G45" s="24"/>
      <c r="H45" s="23"/>
      <c r="I45" s="23"/>
      <c r="J45" s="151">
        <f>SUM(J9:J44)</f>
        <v>0</v>
      </c>
      <c r="K45" s="21"/>
    </row>
    <row r="46" spans="1:11" s="7" customFormat="1" ht="3.75" customHeight="1">
      <c r="A46" s="20"/>
      <c r="B46" s="20"/>
      <c r="C46" s="19"/>
      <c r="D46" s="18"/>
      <c r="E46" s="18"/>
      <c r="F46" s="17"/>
      <c r="G46" s="16"/>
      <c r="H46" s="15"/>
      <c r="I46" s="15"/>
      <c r="J46" s="14"/>
      <c r="K46" s="14"/>
    </row>
    <row r="47" spans="1:11" s="86" customFormat="1" ht="14.25" thickBot="1">
      <c r="A47" s="152"/>
      <c r="B47" s="153"/>
      <c r="C47" s="154"/>
      <c r="D47" s="155" t="s">
        <v>7</v>
      </c>
      <c r="E47" s="156" t="s">
        <v>8</v>
      </c>
      <c r="F47" s="73"/>
      <c r="G47" s="73"/>
      <c r="H47" s="157" t="s">
        <v>9</v>
      </c>
      <c r="I47" s="157"/>
      <c r="J47" s="158"/>
      <c r="K47" s="144"/>
    </row>
    <row r="48" spans="1:11" s="5" customFormat="1" ht="21" customHeight="1">
      <c r="A48" s="159" t="s">
        <v>11</v>
      </c>
      <c r="B48" s="160"/>
      <c r="C48" s="161"/>
      <c r="D48" s="78">
        <f>Parameter!C9</f>
        <v>43465</v>
      </c>
      <c r="E48" s="79"/>
      <c r="F48" s="7"/>
      <c r="G48" s="7"/>
      <c r="H48" s="339" t="s">
        <v>17</v>
      </c>
      <c r="I48" s="345"/>
      <c r="J48" s="346"/>
      <c r="K48" s="6"/>
    </row>
    <row r="49" spans="1:11" s="5" customFormat="1" ht="21" customHeight="1">
      <c r="A49" s="162" t="s">
        <v>10</v>
      </c>
      <c r="B49" s="163"/>
      <c r="C49" s="164"/>
      <c r="D49" s="80">
        <v>43565</v>
      </c>
      <c r="E49" s="81" t="str">
        <f>Parameter!C10</f>
        <v>xx</v>
      </c>
      <c r="F49" s="7"/>
      <c r="G49" s="7"/>
      <c r="H49" s="347"/>
      <c r="I49" s="348"/>
      <c r="J49" s="349"/>
      <c r="K49" s="6"/>
    </row>
    <row r="50" ht="3" customHeight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</sheetData>
  <sheetProtection/>
  <mergeCells count="4">
    <mergeCell ref="A9:A10"/>
    <mergeCell ref="B9:G10"/>
    <mergeCell ref="H9:I9"/>
    <mergeCell ref="H48:J49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46"/>
  <sheetViews>
    <sheetView zoomScalePageLayoutView="0" workbookViewId="0" topLeftCell="A4">
      <selection activeCell="D21" sqref="D21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8" style="2" customWidth="1"/>
    <col min="5" max="5" width="7.5" style="2" customWidth="1"/>
    <col min="6" max="6" width="6.79687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49" customFormat="1" ht="21.75" customHeight="1">
      <c r="A1" s="70"/>
      <c r="B1" s="70"/>
      <c r="C1" s="70"/>
      <c r="D1" s="72" t="s">
        <v>15</v>
      </c>
      <c r="E1" s="70"/>
      <c r="F1" s="70"/>
      <c r="G1" s="71"/>
      <c r="H1" s="70"/>
      <c r="I1" s="70"/>
      <c r="J1" s="70"/>
      <c r="K1" s="70"/>
      <c r="P1" s="51"/>
      <c r="Q1" s="50"/>
      <c r="R1" s="50"/>
    </row>
    <row r="2" spans="7:18" s="49" customFormat="1" ht="6.75" customHeight="1">
      <c r="G2" s="67"/>
      <c r="P2" s="51"/>
      <c r="Q2" s="50"/>
      <c r="R2" s="50"/>
    </row>
    <row r="3" spans="3:18" s="49" customFormat="1" ht="23.25">
      <c r="C3" s="52"/>
      <c r="D3" s="52"/>
      <c r="E3" s="52"/>
      <c r="F3" s="69" t="s">
        <v>1</v>
      </c>
      <c r="I3" s="52"/>
      <c r="J3" s="52"/>
      <c r="K3" s="52"/>
      <c r="P3" s="51"/>
      <c r="Q3" s="50"/>
      <c r="R3" s="50"/>
    </row>
    <row r="4" spans="3:18" s="49" customFormat="1" ht="6.75" customHeight="1">
      <c r="C4" s="60"/>
      <c r="D4" s="68"/>
      <c r="E4" s="68"/>
      <c r="F4" s="68"/>
      <c r="G4" s="67"/>
      <c r="H4" s="66"/>
      <c r="I4" s="59"/>
      <c r="P4" s="51"/>
      <c r="Q4" s="50"/>
      <c r="R4" s="50"/>
    </row>
    <row r="5" spans="4:18" s="49" customFormat="1" ht="19.5" customHeight="1" thickBot="1">
      <c r="D5" s="61"/>
      <c r="E5" s="61" t="s">
        <v>14</v>
      </c>
      <c r="F5" s="65" t="str">
        <f>Parameter!C6</f>
        <v>Muster GmbH</v>
      </c>
      <c r="G5" s="64"/>
      <c r="H5" s="64"/>
      <c r="I5" s="63"/>
      <c r="J5" s="62"/>
      <c r="P5" s="51"/>
      <c r="Q5" s="50"/>
      <c r="R5" s="50"/>
    </row>
    <row r="6" spans="4:18" s="49" customFormat="1" ht="6.75" customHeight="1">
      <c r="D6" s="61"/>
      <c r="E6" s="61"/>
      <c r="F6" s="60"/>
      <c r="I6" s="59"/>
      <c r="P6" s="51"/>
      <c r="Q6" s="50"/>
      <c r="R6" s="50"/>
    </row>
    <row r="7" spans="1:18" s="49" customFormat="1" ht="19.5" customHeight="1" thickBot="1">
      <c r="A7" s="58"/>
      <c r="B7" s="58"/>
      <c r="D7" s="57"/>
      <c r="E7" s="57" t="s">
        <v>0</v>
      </c>
      <c r="F7" s="56">
        <f>Parameter!C7</f>
        <v>2018</v>
      </c>
      <c r="G7" s="55"/>
      <c r="H7" s="54"/>
      <c r="I7" s="53"/>
      <c r="J7" s="52"/>
      <c r="K7" s="52"/>
      <c r="P7" s="51"/>
      <c r="Q7" s="50"/>
      <c r="R7" s="50"/>
    </row>
    <row r="8" s="7" customFormat="1" ht="6.75" customHeight="1" thickBot="1"/>
    <row r="9" spans="1:10" s="3" customFormat="1" ht="13.5">
      <c r="A9" s="331" t="s">
        <v>13</v>
      </c>
      <c r="B9" s="333" t="s">
        <v>2</v>
      </c>
      <c r="C9" s="334"/>
      <c r="D9" s="334"/>
      <c r="E9" s="334"/>
      <c r="F9" s="334"/>
      <c r="G9" s="334"/>
      <c r="H9" s="337" t="s">
        <v>3</v>
      </c>
      <c r="I9" s="338"/>
      <c r="J9" s="48" t="s">
        <v>4</v>
      </c>
    </row>
    <row r="10" spans="1:10" s="3" customFormat="1" ht="12" thickBot="1">
      <c r="A10" s="332"/>
      <c r="B10" s="335"/>
      <c r="C10" s="336"/>
      <c r="D10" s="336"/>
      <c r="E10" s="336"/>
      <c r="F10" s="336"/>
      <c r="G10" s="336"/>
      <c r="H10" s="47" t="s">
        <v>5</v>
      </c>
      <c r="I10" s="46" t="s">
        <v>6</v>
      </c>
      <c r="J10" s="45" t="s">
        <v>12</v>
      </c>
    </row>
    <row r="11" spans="1:10" s="3" customFormat="1" ht="16.5" customHeight="1">
      <c r="A11" s="95"/>
      <c r="B11" s="44"/>
      <c r="C11" s="44"/>
      <c r="D11" s="44"/>
      <c r="E11" s="44"/>
      <c r="F11" s="44"/>
      <c r="G11" s="43"/>
      <c r="H11" s="42"/>
      <c r="I11" s="41"/>
      <c r="J11" s="40"/>
    </row>
    <row r="12" spans="1:10" s="4" customFormat="1" ht="16.5" customHeight="1">
      <c r="A12" s="98"/>
      <c r="B12" s="100"/>
      <c r="C12" s="93"/>
      <c r="D12" s="91"/>
      <c r="E12" s="116"/>
      <c r="F12" s="91"/>
      <c r="G12" s="92"/>
      <c r="H12" s="87"/>
      <c r="I12" s="88"/>
      <c r="J12" s="89"/>
    </row>
    <row r="13" spans="1:10" s="4" customFormat="1" ht="16.5" customHeight="1">
      <c r="A13" s="98"/>
      <c r="B13" s="100"/>
      <c r="C13" s="93"/>
      <c r="D13" s="91"/>
      <c r="E13" s="91"/>
      <c r="F13" s="91"/>
      <c r="G13" s="92"/>
      <c r="H13" s="87"/>
      <c r="I13" s="88"/>
      <c r="J13" s="89"/>
    </row>
    <row r="14" spans="1:10" s="4" customFormat="1" ht="16.5" customHeight="1">
      <c r="A14" s="98"/>
      <c r="B14" s="100" t="s">
        <v>106</v>
      </c>
      <c r="C14" s="93"/>
      <c r="D14" s="91"/>
      <c r="E14" s="91"/>
      <c r="F14" s="91"/>
      <c r="G14" s="92"/>
      <c r="H14" s="87"/>
      <c r="I14" s="88"/>
      <c r="J14" s="89"/>
    </row>
    <row r="15" spans="1:10" s="4" customFormat="1" ht="16.5" customHeight="1">
      <c r="A15" s="98"/>
      <c r="B15" s="110"/>
      <c r="C15" s="165"/>
      <c r="D15" s="91"/>
      <c r="E15" s="91"/>
      <c r="F15" s="91"/>
      <c r="G15" s="92"/>
      <c r="H15" s="87"/>
      <c r="I15" s="88"/>
      <c r="J15" s="89"/>
    </row>
    <row r="16" spans="1:10" s="4" customFormat="1" ht="16.5" customHeight="1">
      <c r="A16" s="98"/>
      <c r="B16" s="110" t="s">
        <v>53</v>
      </c>
      <c r="C16" s="165"/>
      <c r="D16" s="91">
        <v>20000</v>
      </c>
      <c r="E16" s="91"/>
      <c r="F16" s="91"/>
      <c r="G16" s="92"/>
      <c r="H16" s="87"/>
      <c r="I16" s="88"/>
      <c r="J16" s="89"/>
    </row>
    <row r="17" spans="1:10" s="4" customFormat="1" ht="16.5" customHeight="1">
      <c r="A17" s="98"/>
      <c r="B17" s="110" t="s">
        <v>55</v>
      </c>
      <c r="C17" s="165"/>
      <c r="D17" s="91">
        <v>25000</v>
      </c>
      <c r="E17" s="91"/>
      <c r="F17" s="91"/>
      <c r="G17" s="92"/>
      <c r="H17" s="87"/>
      <c r="I17" s="88"/>
      <c r="J17" s="89"/>
    </row>
    <row r="18" spans="1:10" s="4" customFormat="1" ht="16.5" customHeight="1">
      <c r="A18" s="98"/>
      <c r="B18" s="110" t="s">
        <v>90</v>
      </c>
      <c r="C18" s="165"/>
      <c r="D18" s="306">
        <f>(D16+D17)/2</f>
        <v>22500</v>
      </c>
      <c r="E18" s="91"/>
      <c r="F18" s="91"/>
      <c r="G18" s="92"/>
      <c r="H18" s="87"/>
      <c r="I18" s="88"/>
      <c r="J18" s="89"/>
    </row>
    <row r="19" spans="1:10" s="4" customFormat="1" ht="16.5" customHeight="1">
      <c r="A19" s="98"/>
      <c r="B19" s="110"/>
      <c r="C19" s="165"/>
      <c r="D19" s="91"/>
      <c r="E19" s="91"/>
      <c r="F19" s="91"/>
      <c r="G19" s="92"/>
      <c r="H19" s="87"/>
      <c r="I19" s="88"/>
      <c r="J19" s="89"/>
    </row>
    <row r="20" spans="1:10" s="4" customFormat="1" ht="16.5" customHeight="1">
      <c r="A20" s="98"/>
      <c r="B20" s="318" t="s">
        <v>91</v>
      </c>
      <c r="C20" s="322">
        <v>0.0075</v>
      </c>
      <c r="D20" s="309">
        <f>ROUND(D18*C20,-1)</f>
        <v>170</v>
      </c>
      <c r="E20" s="309"/>
      <c r="F20" s="309"/>
      <c r="G20" s="310"/>
      <c r="H20" s="311">
        <v>6840</v>
      </c>
      <c r="I20" s="312">
        <v>2500</v>
      </c>
      <c r="J20" s="313">
        <f>D20</f>
        <v>170</v>
      </c>
    </row>
    <row r="21" spans="1:10" s="4" customFormat="1" ht="16.5" customHeight="1">
      <c r="A21" s="98"/>
      <c r="B21" s="110"/>
      <c r="C21" s="165"/>
      <c r="D21" s="91"/>
      <c r="E21" s="91"/>
      <c r="F21" s="91"/>
      <c r="G21" s="92"/>
      <c r="H21" s="87"/>
      <c r="I21" s="88"/>
      <c r="J21" s="89"/>
    </row>
    <row r="22" spans="1:10" s="4" customFormat="1" ht="16.5" customHeight="1">
      <c r="A22" s="98"/>
      <c r="B22" s="110" t="s">
        <v>92</v>
      </c>
      <c r="C22" s="165"/>
      <c r="D22" s="215">
        <f>D18+D20</f>
        <v>22670</v>
      </c>
      <c r="E22" s="91"/>
      <c r="F22" s="91"/>
      <c r="G22" s="92"/>
      <c r="H22" s="87"/>
      <c r="I22" s="88"/>
      <c r="J22" s="89"/>
    </row>
    <row r="23" spans="1:10" s="4" customFormat="1" ht="16.5" customHeight="1">
      <c r="A23" s="98"/>
      <c r="B23" s="110"/>
      <c r="C23" s="165"/>
      <c r="D23" s="91"/>
      <c r="E23" s="91"/>
      <c r="F23" s="91"/>
      <c r="G23" s="92"/>
      <c r="H23" s="87"/>
      <c r="I23" s="88"/>
      <c r="J23" s="89"/>
    </row>
    <row r="24" spans="1:11" s="4" customFormat="1" ht="16.5" customHeight="1">
      <c r="A24" s="98"/>
      <c r="B24" s="115"/>
      <c r="C24" s="165"/>
      <c r="D24" s="91"/>
      <c r="E24" s="91"/>
      <c r="F24" s="91"/>
      <c r="G24" s="92"/>
      <c r="H24" s="87"/>
      <c r="I24" s="88"/>
      <c r="J24" s="89"/>
      <c r="K24" s="4">
        <v>500</v>
      </c>
    </row>
    <row r="25" spans="1:10" s="4" customFormat="1" ht="16.5" customHeight="1">
      <c r="A25" s="98"/>
      <c r="B25" s="130"/>
      <c r="C25" s="165"/>
      <c r="D25" s="91"/>
      <c r="E25" s="91"/>
      <c r="F25" s="91"/>
      <c r="G25" s="92"/>
      <c r="H25" s="87"/>
      <c r="I25" s="88"/>
      <c r="J25" s="89"/>
    </row>
    <row r="26" spans="1:10" s="4" customFormat="1" ht="16.5" customHeight="1">
      <c r="A26" s="98"/>
      <c r="B26" s="110"/>
      <c r="C26" s="165"/>
      <c r="D26" s="91"/>
      <c r="E26" s="91"/>
      <c r="F26" s="91"/>
      <c r="G26" s="92"/>
      <c r="H26" s="87"/>
      <c r="I26" s="88"/>
      <c r="J26" s="89"/>
    </row>
    <row r="27" spans="1:10" s="4" customFormat="1" ht="16.5" customHeight="1">
      <c r="A27" s="98"/>
      <c r="B27" s="110"/>
      <c r="C27" s="93"/>
      <c r="D27" s="91"/>
      <c r="E27" s="91"/>
      <c r="F27" s="91"/>
      <c r="G27" s="92"/>
      <c r="H27" s="87"/>
      <c r="I27" s="88"/>
      <c r="J27" s="89"/>
    </row>
    <row r="28" spans="1:10" s="4" customFormat="1" ht="16.5" customHeight="1">
      <c r="A28" s="98"/>
      <c r="B28" s="110"/>
      <c r="C28" s="199"/>
      <c r="D28" s="91"/>
      <c r="E28" s="91"/>
      <c r="F28" s="91"/>
      <c r="G28" s="92"/>
      <c r="H28" s="87"/>
      <c r="I28" s="88"/>
      <c r="J28" s="89"/>
    </row>
    <row r="29" spans="1:10" s="4" customFormat="1" ht="16.5" customHeight="1">
      <c r="A29" s="98"/>
      <c r="B29" s="110"/>
      <c r="C29" s="199"/>
      <c r="D29" s="91"/>
      <c r="E29" s="91"/>
      <c r="F29" s="91"/>
      <c r="G29" s="92"/>
      <c r="H29" s="87"/>
      <c r="I29" s="88"/>
      <c r="J29" s="89"/>
    </row>
    <row r="30" spans="1:10" s="4" customFormat="1" ht="16.5" customHeight="1">
      <c r="A30" s="98"/>
      <c r="B30" s="110"/>
      <c r="C30" s="199"/>
      <c r="D30" s="91"/>
      <c r="E30" s="38"/>
      <c r="F30" s="91"/>
      <c r="G30" s="92"/>
      <c r="H30" s="87"/>
      <c r="I30" s="88"/>
      <c r="J30" s="89"/>
    </row>
    <row r="31" spans="1:10" s="4" customFormat="1" ht="16.5" customHeight="1">
      <c r="A31" s="98"/>
      <c r="B31" s="110"/>
      <c r="C31" s="199"/>
      <c r="D31" s="91"/>
      <c r="E31" s="38"/>
      <c r="F31" s="91"/>
      <c r="G31" s="92"/>
      <c r="H31" s="87"/>
      <c r="I31" s="88"/>
      <c r="J31" s="89"/>
    </row>
    <row r="32" spans="1:10" s="4" customFormat="1" ht="16.5" customHeight="1">
      <c r="A32" s="98"/>
      <c r="B32" s="110"/>
      <c r="C32" s="200"/>
      <c r="D32" s="91"/>
      <c r="E32" s="38"/>
      <c r="F32" s="91"/>
      <c r="G32" s="92"/>
      <c r="H32" s="87"/>
      <c r="I32" s="88"/>
      <c r="J32" s="89"/>
    </row>
    <row r="33" spans="1:10" s="1" customFormat="1" ht="16.5" customHeight="1">
      <c r="A33" s="98"/>
      <c r="B33" s="113"/>
      <c r="C33" s="200"/>
      <c r="D33" s="91"/>
      <c r="E33" s="91"/>
      <c r="F33" s="38"/>
      <c r="G33" s="36"/>
      <c r="H33" s="87"/>
      <c r="I33" s="88"/>
      <c r="J33" s="89"/>
    </row>
    <row r="34" spans="1:10" s="1" customFormat="1" ht="16.5" customHeight="1">
      <c r="A34" s="98"/>
      <c r="B34" s="110"/>
      <c r="C34" s="199"/>
      <c r="D34" s="91"/>
      <c r="E34" s="91"/>
      <c r="F34" s="39"/>
      <c r="G34" s="36"/>
      <c r="H34" s="87"/>
      <c r="I34" s="88"/>
      <c r="J34" s="89"/>
    </row>
    <row r="35" spans="1:10" s="1" customFormat="1" ht="16.5" customHeight="1">
      <c r="A35" s="98"/>
      <c r="B35" s="112"/>
      <c r="C35" s="94"/>
      <c r="D35" s="91"/>
      <c r="E35" s="91"/>
      <c r="F35" s="38"/>
      <c r="G35" s="36"/>
      <c r="H35" s="87"/>
      <c r="I35" s="88"/>
      <c r="J35" s="89"/>
    </row>
    <row r="36" spans="1:10" s="1" customFormat="1" ht="16.5" customHeight="1">
      <c r="A36" s="98"/>
      <c r="B36" s="110"/>
      <c r="C36" s="90"/>
      <c r="D36" s="91"/>
      <c r="E36" s="101"/>
      <c r="F36" s="37"/>
      <c r="G36" s="36"/>
      <c r="H36" s="87"/>
      <c r="I36" s="88"/>
      <c r="J36" s="89"/>
    </row>
    <row r="37" spans="1:10" s="1" customFormat="1" ht="16.5" customHeight="1">
      <c r="A37" s="98"/>
      <c r="B37" s="110"/>
      <c r="C37" s="90"/>
      <c r="D37" s="101"/>
      <c r="E37" s="101"/>
      <c r="F37" s="37"/>
      <c r="G37" s="36"/>
      <c r="H37" s="87"/>
      <c r="I37" s="88"/>
      <c r="J37" s="89"/>
    </row>
    <row r="38" spans="1:10" s="1" customFormat="1" ht="16.5" customHeight="1">
      <c r="A38" s="98"/>
      <c r="B38" s="113"/>
      <c r="C38" s="103"/>
      <c r="D38" s="111"/>
      <c r="E38" s="101"/>
      <c r="F38" s="35"/>
      <c r="G38" s="34"/>
      <c r="H38" s="107"/>
      <c r="I38" s="108"/>
      <c r="J38" s="109"/>
    </row>
    <row r="39" spans="1:10" s="1" customFormat="1" ht="16.5" customHeight="1">
      <c r="A39" s="98"/>
      <c r="B39" s="104"/>
      <c r="C39" s="105"/>
      <c r="D39" s="102"/>
      <c r="E39" s="102"/>
      <c r="F39" s="35"/>
      <c r="G39" s="34"/>
      <c r="H39" s="107"/>
      <c r="I39" s="108"/>
      <c r="J39" s="109"/>
    </row>
    <row r="40" spans="1:10" s="1" customFormat="1" ht="16.5" customHeight="1">
      <c r="A40" s="96"/>
      <c r="B40" s="104"/>
      <c r="C40" s="105"/>
      <c r="D40" s="102"/>
      <c r="E40" s="102"/>
      <c r="F40" s="35"/>
      <c r="G40" s="34"/>
      <c r="H40" s="107"/>
      <c r="I40" s="108"/>
      <c r="J40" s="33"/>
    </row>
    <row r="41" spans="1:10" s="1" customFormat="1" ht="16.5" customHeight="1" thickBot="1">
      <c r="A41" s="97"/>
      <c r="B41" s="106"/>
      <c r="C41" s="106"/>
      <c r="D41" s="106"/>
      <c r="E41" s="106"/>
      <c r="F41" s="32"/>
      <c r="G41" s="31"/>
      <c r="H41" s="30"/>
      <c r="I41" s="29"/>
      <c r="J41" s="28"/>
    </row>
    <row r="42" spans="1:11" s="7" customFormat="1" ht="16.5" customHeight="1" thickBot="1">
      <c r="A42" s="27"/>
      <c r="B42" s="27"/>
      <c r="C42" s="26"/>
      <c r="D42" s="18"/>
      <c r="E42" s="18"/>
      <c r="F42" s="25"/>
      <c r="G42" s="24"/>
      <c r="H42" s="23"/>
      <c r="I42" s="23"/>
      <c r="J42" s="22">
        <f>SUM(J9:J41)</f>
        <v>170</v>
      </c>
      <c r="K42" s="21"/>
    </row>
    <row r="43" spans="1:11" s="7" customFormat="1" ht="3.75" customHeight="1">
      <c r="A43" s="20"/>
      <c r="B43" s="20"/>
      <c r="C43" s="19"/>
      <c r="D43" s="18"/>
      <c r="E43" s="18"/>
      <c r="F43" s="17"/>
      <c r="G43" s="16"/>
      <c r="H43" s="15"/>
      <c r="I43" s="15"/>
      <c r="J43" s="14"/>
      <c r="K43" s="14"/>
    </row>
    <row r="44" spans="1:11" s="86" customFormat="1" ht="14.25" thickBot="1">
      <c r="A44" s="77"/>
      <c r="B44" s="82"/>
      <c r="C44" s="76"/>
      <c r="D44" s="83" t="s">
        <v>7</v>
      </c>
      <c r="E44" s="75" t="s">
        <v>8</v>
      </c>
      <c r="F44" s="73"/>
      <c r="G44" s="73"/>
      <c r="H44" s="74" t="s">
        <v>9</v>
      </c>
      <c r="I44" s="74"/>
      <c r="J44" s="84"/>
      <c r="K44" s="85"/>
    </row>
    <row r="45" spans="1:11" s="5" customFormat="1" ht="21" customHeight="1">
      <c r="A45" s="13" t="s">
        <v>11</v>
      </c>
      <c r="B45" s="12"/>
      <c r="C45" s="11"/>
      <c r="D45" s="78">
        <f>Parameter!C9</f>
        <v>43465</v>
      </c>
      <c r="E45" s="79"/>
      <c r="F45" s="7"/>
      <c r="G45" s="7"/>
      <c r="H45" s="339" t="s">
        <v>17</v>
      </c>
      <c r="I45" s="340"/>
      <c r="J45" s="341"/>
      <c r="K45" s="6"/>
    </row>
    <row r="46" spans="1:11" s="5" customFormat="1" ht="21" customHeight="1">
      <c r="A46" s="10" t="s">
        <v>10</v>
      </c>
      <c r="B46" s="9"/>
      <c r="C46" s="8"/>
      <c r="D46" s="80">
        <v>43726</v>
      </c>
      <c r="E46" s="81" t="str">
        <f>Parameter!C10</f>
        <v>xx</v>
      </c>
      <c r="F46" s="7"/>
      <c r="G46" s="7"/>
      <c r="H46" s="342"/>
      <c r="I46" s="343"/>
      <c r="J46" s="344"/>
      <c r="K46" s="6"/>
    </row>
    <row r="47" ht="3" customHeight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9:A10"/>
    <mergeCell ref="B9:G10"/>
    <mergeCell ref="H9:I9"/>
    <mergeCell ref="H45:J46"/>
  </mergeCells>
  <printOptions/>
  <pageMargins left="0.7480314960629921" right="0.31496062992125984" top="0.31496062992125984" bottom="0.31496062992125984" header="0.3937007874015748" footer="0.35433070866141736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Remo Keist</cp:lastModifiedBy>
  <cp:lastPrinted>2019-10-03T18:38:47Z</cp:lastPrinted>
  <dcterms:created xsi:type="dcterms:W3CDTF">2002-04-04T18:12:24Z</dcterms:created>
  <dcterms:modified xsi:type="dcterms:W3CDTF">2019-12-30T19:43:17Z</dcterms:modified>
  <cp:category/>
  <cp:version/>
  <cp:contentType/>
  <cp:contentStatus/>
</cp:coreProperties>
</file>